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mirnovrl\Desktop\tmp\Tver.ru\"/>
    </mc:Choice>
  </mc:AlternateContent>
  <bookViews>
    <workbookView xWindow="0" yWindow="0" windowWidth="28800" windowHeight="12435"/>
  </bookViews>
  <sheets>
    <sheet name="Лист1" sheetId="1" r:id="rId1"/>
  </sheets>
  <definedNames>
    <definedName name="_GoBack" localSheetId="0">#REF!</definedName>
    <definedName name="Excel_BuiltIn_Print_Titles" localSheetId="0">Лист1!$11:$11</definedName>
    <definedName name="_xlnm.Print_Area" localSheetId="0">Лист1!$A$1:$AC$357</definedName>
  </definedNames>
  <calcPr calcId="152511"/>
</workbook>
</file>

<file path=xl/calcChain.xml><?xml version="1.0" encoding="utf-8"?>
<calcChain xmlns="http://schemas.openxmlformats.org/spreadsheetml/2006/main">
  <c r="AB43" i="1" l="1"/>
  <c r="AB126" i="1" l="1"/>
  <c r="AB125" i="1"/>
  <c r="AA156" i="1" l="1"/>
  <c r="V156" i="1"/>
  <c r="W156" i="1"/>
  <c r="X156" i="1"/>
  <c r="Y156" i="1"/>
  <c r="Z156" i="1"/>
  <c r="U156" i="1"/>
  <c r="Y107" i="1" l="1"/>
  <c r="Z107" i="1"/>
  <c r="AA107" i="1"/>
  <c r="X107" i="1"/>
  <c r="X228" i="1" l="1"/>
  <c r="AB331" i="1" l="1"/>
  <c r="AB318" i="1"/>
  <c r="AB329" i="1"/>
  <c r="AB330" i="1"/>
  <c r="AB328" i="1"/>
  <c r="AB324" i="1"/>
  <c r="Y313" i="1"/>
  <c r="AA313" i="1"/>
  <c r="Z313" i="1"/>
  <c r="X333" i="1"/>
  <c r="X313" i="1"/>
  <c r="X277" i="1"/>
  <c r="X261" i="1"/>
  <c r="X208" i="1" l="1"/>
  <c r="X21" i="1"/>
  <c r="X42" i="1" l="1"/>
  <c r="AB50" i="1"/>
  <c r="AB49" i="1"/>
  <c r="AB48" i="1"/>
  <c r="AB301" i="1" l="1"/>
  <c r="AB311" i="1"/>
  <c r="AB59" i="1"/>
  <c r="AB231" i="1"/>
  <c r="AB199" i="1"/>
  <c r="AB198" i="1"/>
  <c r="AB196" i="1"/>
  <c r="AB195" i="1"/>
  <c r="AB159" i="1"/>
  <c r="AB158" i="1"/>
  <c r="AB117" i="1"/>
  <c r="Y42" i="1"/>
  <c r="AA228" i="1" l="1"/>
  <c r="Z228" i="1"/>
  <c r="Y228" i="1"/>
  <c r="AA277" i="1"/>
  <c r="Z277" i="1"/>
  <c r="Y277" i="1"/>
  <c r="AB350" i="1" l="1"/>
  <c r="AB349" i="1"/>
  <c r="AB343" i="1"/>
  <c r="AB342" i="1"/>
  <c r="AB336" i="1"/>
  <c r="AB335" i="1"/>
  <c r="AB316" i="1"/>
  <c r="AB317" i="1"/>
  <c r="AB319" i="1"/>
  <c r="AB320" i="1"/>
  <c r="AB315" i="1"/>
  <c r="AB326" i="1"/>
  <c r="AB325" i="1"/>
  <c r="AB322" i="1"/>
  <c r="AB321" i="1"/>
  <c r="AB312" i="1"/>
  <c r="AB310" i="1"/>
  <c r="AB309" i="1"/>
  <c r="AB308" i="1"/>
  <c r="AB307" i="1"/>
  <c r="AB306" i="1"/>
  <c r="AB304" i="1"/>
  <c r="AB303" i="1"/>
  <c r="AB299" i="1"/>
  <c r="AB300" i="1"/>
  <c r="AB298" i="1"/>
  <c r="AB295" i="1"/>
  <c r="AB296" i="1"/>
  <c r="AB294" i="1"/>
  <c r="AB293" i="1"/>
  <c r="AB289" i="1"/>
  <c r="AB290" i="1"/>
  <c r="AB291" i="1"/>
  <c r="AB288" i="1"/>
  <c r="AB287" i="1"/>
  <c r="AB281" i="1"/>
  <c r="AB282" i="1"/>
  <c r="AB283" i="1"/>
  <c r="AB284" i="1"/>
  <c r="AB285" i="1"/>
  <c r="AB280" i="1"/>
  <c r="AB275" i="1"/>
  <c r="AB273" i="1"/>
  <c r="AB274" i="1"/>
  <c r="AB272" i="1"/>
  <c r="AB270" i="1"/>
  <c r="AB267" i="1"/>
  <c r="AB263" i="1"/>
  <c r="AB259" i="1"/>
  <c r="AB257" i="1"/>
  <c r="AB253" i="1"/>
  <c r="AB251" i="1"/>
  <c r="AB250" i="1"/>
  <c r="AB248" i="1"/>
  <c r="AB246" i="1"/>
  <c r="AB245" i="1"/>
  <c r="AB240" i="1"/>
  <c r="AB241" i="1"/>
  <c r="AB239" i="1"/>
  <c r="AB238" i="1"/>
  <c r="AB237" i="1"/>
  <c r="AB230" i="1"/>
  <c r="AB224" i="1"/>
  <c r="AB223" i="1"/>
  <c r="AB221" i="1"/>
  <c r="AB220" i="1"/>
  <c r="AB218" i="1"/>
  <c r="AB209" i="1"/>
  <c r="AB210" i="1"/>
  <c r="AB211" i="1"/>
  <c r="AB212" i="1"/>
  <c r="AB213" i="1"/>
  <c r="AB214" i="1"/>
  <c r="AB215" i="1"/>
  <c r="AB216" i="1"/>
  <c r="AB217" i="1"/>
  <c r="AB207" i="1"/>
  <c r="AB202" i="1"/>
  <c r="AB203" i="1"/>
  <c r="AB204" i="1"/>
  <c r="AB201" i="1"/>
  <c r="AB197" i="1"/>
  <c r="AB192" i="1"/>
  <c r="AB193" i="1"/>
  <c r="AB194" i="1"/>
  <c r="AB191" i="1"/>
  <c r="AB184" i="1"/>
  <c r="AB185" i="1"/>
  <c r="AB186" i="1"/>
  <c r="AB187" i="1"/>
  <c r="AB188" i="1"/>
  <c r="AB183" i="1"/>
  <c r="AB178" i="1"/>
  <c r="AB179" i="1"/>
  <c r="AB180" i="1"/>
  <c r="AB181" i="1"/>
  <c r="AB177" i="1"/>
  <c r="AB174" i="1"/>
  <c r="AB175" i="1"/>
  <c r="AB173" i="1"/>
  <c r="AB176" i="1"/>
  <c r="AB172" i="1"/>
  <c r="AB171" i="1"/>
  <c r="AB169" i="1"/>
  <c r="AB168" i="1"/>
  <c r="AB167" i="1"/>
  <c r="AB166" i="1"/>
  <c r="AB164" i="1"/>
  <c r="AB163" i="1"/>
  <c r="AB162" i="1"/>
  <c r="AB160" i="1"/>
  <c r="AB165" i="1"/>
  <c r="AB161" i="1"/>
  <c r="AB157" i="1"/>
  <c r="AB154" i="1"/>
  <c r="AB152" i="1"/>
  <c r="AB149" i="1"/>
  <c r="AB150" i="1"/>
  <c r="AB142" i="1"/>
  <c r="AB138" i="1"/>
  <c r="AB145" i="1"/>
  <c r="AB144" i="1"/>
  <c r="AB133" i="1"/>
  <c r="AB132" i="1"/>
  <c r="AB131" i="1"/>
  <c r="AB130" i="1"/>
  <c r="AB129" i="1"/>
  <c r="AB123" i="1"/>
  <c r="AB119" i="1"/>
  <c r="AB116" i="1"/>
  <c r="AB114" i="1"/>
  <c r="AB113" i="1"/>
  <c r="AB110" i="1"/>
  <c r="AB111" i="1"/>
  <c r="AB109" i="1"/>
  <c r="AB105" i="1"/>
  <c r="AB90" i="1"/>
  <c r="AB91" i="1"/>
  <c r="AB92" i="1"/>
  <c r="AB89" i="1"/>
  <c r="AB84" i="1"/>
  <c r="AB85" i="1"/>
  <c r="AB86" i="1"/>
  <c r="AB87" i="1"/>
  <c r="AB83" i="1"/>
  <c r="AB78" i="1"/>
  <c r="AB79" i="1"/>
  <c r="AB80" i="1"/>
  <c r="AB81" i="1"/>
  <c r="AB77" i="1"/>
  <c r="AB76" i="1"/>
  <c r="AB74" i="1"/>
  <c r="AB73" i="1"/>
  <c r="AB72" i="1"/>
  <c r="AB61" i="1"/>
  <c r="AB60" i="1"/>
  <c r="AB57" i="1"/>
  <c r="AB56" i="1"/>
  <c r="AB55" i="1"/>
  <c r="AB40" i="1"/>
  <c r="AB102" i="1"/>
  <c r="AB97" i="1"/>
  <c r="AB96" i="1"/>
  <c r="AB95" i="1"/>
  <c r="AB71" i="1"/>
  <c r="AB67" i="1"/>
  <c r="AB66" i="1"/>
  <c r="AB62" i="1"/>
  <c r="AB46" i="1"/>
  <c r="AB58" i="1"/>
  <c r="AB45" i="1"/>
  <c r="AB47" i="1"/>
  <c r="AB51" i="1"/>
  <c r="AB52" i="1"/>
  <c r="AB53" i="1"/>
  <c r="AB54" i="1"/>
  <c r="AB44" i="1"/>
  <c r="AB33" i="1"/>
  <c r="AB34" i="1"/>
  <c r="AB35" i="1"/>
  <c r="AB32" i="1"/>
  <c r="AB24" i="1"/>
  <c r="AB25" i="1"/>
  <c r="AB26" i="1"/>
  <c r="AB27" i="1"/>
  <c r="AB28" i="1"/>
  <c r="AB29" i="1"/>
  <c r="AB23" i="1"/>
  <c r="AB313" i="1" l="1"/>
  <c r="AA347" i="1"/>
  <c r="AA340" i="1"/>
  <c r="AA333" i="1"/>
  <c r="AA254" i="1"/>
  <c r="AA236" i="1"/>
  <c r="AA222" i="1"/>
  <c r="AA206" i="1"/>
  <c r="AA147" i="1"/>
  <c r="AA135" i="1"/>
  <c r="AA127" i="1"/>
  <c r="AA100" i="1"/>
  <c r="AA94" i="1"/>
  <c r="AA75" i="1"/>
  <c r="AA63" i="1"/>
  <c r="AA42" i="1"/>
  <c r="AA21" i="1"/>
  <c r="AA332" i="1" l="1"/>
  <c r="AA276" i="1"/>
  <c r="AA235" i="1"/>
  <c r="AA106" i="1"/>
  <c r="AA20" i="1"/>
  <c r="AB305" i="1"/>
  <c r="AA12" i="1" l="1"/>
  <c r="Z261" i="1"/>
  <c r="Y261" i="1"/>
  <c r="V261" i="1" l="1"/>
  <c r="W261" i="1"/>
  <c r="U261" i="1"/>
  <c r="AB261" i="1"/>
  <c r="V277" i="1" l="1"/>
  <c r="W277" i="1"/>
  <c r="U277" i="1"/>
  <c r="AB277" i="1" l="1"/>
  <c r="Z100" i="1"/>
  <c r="Y100" i="1"/>
  <c r="X100" i="1"/>
  <c r="AB100" i="1" l="1"/>
  <c r="Z42" i="1"/>
  <c r="AB208" i="1" l="1"/>
  <c r="Y333" i="1" l="1"/>
  <c r="Z333" i="1"/>
  <c r="X347" i="1"/>
  <c r="Y347" i="1"/>
  <c r="Z347" i="1"/>
  <c r="W333" i="1"/>
  <c r="Z276" i="1"/>
  <c r="X236" i="1"/>
  <c r="Y236" i="1"/>
  <c r="Z236" i="1"/>
  <c r="X63" i="1"/>
  <c r="Y63" i="1"/>
  <c r="Z63" i="1"/>
  <c r="Y21" i="1"/>
  <c r="Z21" i="1"/>
  <c r="Y276" i="1" l="1"/>
  <c r="X276" i="1"/>
  <c r="W313" i="1"/>
  <c r="W347" i="1"/>
  <c r="W63" i="1" l="1"/>
  <c r="V313" i="1" l="1"/>
  <c r="U313" i="1"/>
  <c r="W42" i="1" l="1"/>
  <c r="X147" i="1" l="1"/>
  <c r="Y147" i="1"/>
  <c r="Z147" i="1"/>
  <c r="W147" i="1"/>
  <c r="W228" i="1" l="1"/>
  <c r="AB228" i="1" s="1"/>
  <c r="V42" i="1" l="1"/>
  <c r="V94" i="1" l="1"/>
  <c r="W94" i="1"/>
  <c r="X94" i="1"/>
  <c r="Y94" i="1"/>
  <c r="Z94" i="1"/>
  <c r="U94" i="1"/>
  <c r="AB94" i="1"/>
  <c r="V347" i="1" l="1"/>
  <c r="V340" i="1"/>
  <c r="W340" i="1"/>
  <c r="X340" i="1"/>
  <c r="X332" i="1" s="1"/>
  <c r="Y340" i="1"/>
  <c r="Y332" i="1" s="1"/>
  <c r="Z340" i="1"/>
  <c r="Z332" i="1" s="1"/>
  <c r="V333" i="1"/>
  <c r="V254" i="1"/>
  <c r="W254" i="1"/>
  <c r="X254" i="1"/>
  <c r="X235" i="1" s="1"/>
  <c r="Y254" i="1"/>
  <c r="Y235" i="1" s="1"/>
  <c r="Z254" i="1"/>
  <c r="Z235" i="1" s="1"/>
  <c r="V236" i="1"/>
  <c r="W236" i="1"/>
  <c r="V206" i="1"/>
  <c r="W206" i="1"/>
  <c r="X206" i="1"/>
  <c r="Y206" i="1"/>
  <c r="Z206" i="1"/>
  <c r="V147" i="1"/>
  <c r="V135" i="1"/>
  <c r="W135" i="1"/>
  <c r="X135" i="1"/>
  <c r="Y135" i="1"/>
  <c r="Z135" i="1"/>
  <c r="V127" i="1"/>
  <c r="W127" i="1"/>
  <c r="X127" i="1"/>
  <c r="Y127" i="1"/>
  <c r="Z127" i="1"/>
  <c r="V107" i="1"/>
  <c r="W107" i="1"/>
  <c r="V75" i="1"/>
  <c r="W75" i="1"/>
  <c r="X75" i="1"/>
  <c r="X20" i="1" s="1"/>
  <c r="Y75" i="1"/>
  <c r="Y20" i="1" s="1"/>
  <c r="Z75" i="1"/>
  <c r="Z20" i="1" s="1"/>
  <c r="V63" i="1"/>
  <c r="V21" i="1"/>
  <c r="W21" i="1"/>
  <c r="AB156" i="1" l="1"/>
  <c r="W20" i="1"/>
  <c r="V20" i="1"/>
  <c r="V332" i="1"/>
  <c r="W332" i="1"/>
  <c r="W276" i="1"/>
  <c r="V276" i="1"/>
  <c r="U75" i="1" l="1"/>
  <c r="AB75" i="1" s="1"/>
  <c r="U276" i="1" l="1"/>
  <c r="AB276" i="1" s="1"/>
  <c r="V235" i="1"/>
  <c r="W235" i="1"/>
  <c r="U254" i="1"/>
  <c r="U236" i="1"/>
  <c r="AB236" i="1" s="1"/>
  <c r="V222" i="1"/>
  <c r="V106" i="1" s="1"/>
  <c r="W222" i="1"/>
  <c r="W106" i="1" s="1"/>
  <c r="X222" i="1"/>
  <c r="X106" i="1" s="1"/>
  <c r="X12" i="1" s="1"/>
  <c r="Y222" i="1"/>
  <c r="Z222" i="1"/>
  <c r="Z106" i="1" s="1"/>
  <c r="Z12" i="1" s="1"/>
  <c r="U222" i="1"/>
  <c r="U206" i="1"/>
  <c r="AB206" i="1" s="1"/>
  <c r="U147" i="1"/>
  <c r="AB147" i="1" s="1"/>
  <c r="U135" i="1"/>
  <c r="AB135" i="1" s="1"/>
  <c r="U127" i="1"/>
  <c r="AB127" i="1" s="1"/>
  <c r="U107" i="1"/>
  <c r="AB107" i="1" s="1"/>
  <c r="U63" i="1"/>
  <c r="AB63" i="1" s="1"/>
  <c r="U42" i="1"/>
  <c r="AB42" i="1" s="1"/>
  <c r="U21" i="1"/>
  <c r="AB21" i="1" s="1"/>
  <c r="Y106" i="1" l="1"/>
  <c r="Y12" i="1" s="1"/>
  <c r="W12" i="1"/>
  <c r="V12" i="1"/>
  <c r="U235" i="1"/>
  <c r="AB235" i="1" s="1"/>
  <c r="U106" i="1"/>
  <c r="AB106" i="1" l="1"/>
  <c r="V76" i="1"/>
  <c r="W76" i="1"/>
  <c r="X76" i="1"/>
  <c r="Y76" i="1"/>
  <c r="Z76" i="1"/>
  <c r="U76" i="1"/>
  <c r="AB222" i="1" l="1"/>
  <c r="AB189" i="1" l="1"/>
  <c r="AB140" i="1" l="1"/>
  <c r="AB340" i="1" l="1"/>
  <c r="AB254" i="1" l="1"/>
  <c r="U333" i="1" l="1"/>
  <c r="AB333" i="1" s="1"/>
  <c r="U347" i="1" l="1"/>
  <c r="AB347" i="1" l="1"/>
  <c r="AB332" i="1" s="1"/>
  <c r="U340" i="1"/>
  <c r="U20" i="1"/>
  <c r="AB20" i="1" s="1"/>
  <c r="U332" i="1" l="1"/>
  <c r="U12" i="1" s="1"/>
  <c r="AB12" i="1" s="1"/>
</calcChain>
</file>

<file path=xl/sharedStrings.xml><?xml version="1.0" encoding="utf-8"?>
<sst xmlns="http://schemas.openxmlformats.org/spreadsheetml/2006/main" count="558" uniqueCount="258">
  <si>
    <t>Ответственный исполнитель муниципальной программы: Управление образования Администрации города Твери</t>
  </si>
  <si>
    <t>Код исполнителя</t>
  </si>
  <si>
    <t>Код бюджетной классификации</t>
  </si>
  <si>
    <t>Цели, программы, госпрограммы, задачи программы, мероприятия подпрограммы, административные мероприятия и их подпрограммы</t>
  </si>
  <si>
    <t>единица измерения</t>
  </si>
  <si>
    <t>Годы реализации программы</t>
  </si>
  <si>
    <t>Целевое (суммарное) 
значение показателя</t>
  </si>
  <si>
    <t>раздел</t>
  </si>
  <si>
    <t>подраз
дел</t>
  </si>
  <si>
    <t>классификация целевой статьи расходов бюджета</t>
  </si>
  <si>
    <t>значение</t>
  </si>
  <si>
    <t>Год достижения</t>
  </si>
  <si>
    <t>тыс. руб.</t>
  </si>
  <si>
    <t>Цель  «Повышение качества и доступности предоставляемых образовательных услуг воспитанникам и обучающимся образовательных учреждений города Твери за счет эффективного использования материально-технических, кадровых, финансовых и управленческих ресурсов»</t>
  </si>
  <si>
    <t xml:space="preserve"> </t>
  </si>
  <si>
    <t>Показатель 1 «Доля детей в возрасте 1-8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города Твери в возрасте  1-8 лет»</t>
  </si>
  <si>
    <t>%</t>
  </si>
  <si>
    <t>Показатель 2 «Доля обучающихся по федеральным государственным образовательным стандартам общего образования»</t>
  </si>
  <si>
    <t>Показатель 3 «Доля детей первой и второй групп здоровья в общей численности обучающихся в муниципальных общеобразовательных учреждениях»</t>
  </si>
  <si>
    <t>Показатель 4 «Доля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учреждениях»</t>
  </si>
  <si>
    <t>Показатель 5 «Доля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предметам»</t>
  </si>
  <si>
    <t>Показатель 6 «Доля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группы»</t>
  </si>
  <si>
    <t>Подпрограмма 1 «Развитие дошкольного образования»</t>
  </si>
  <si>
    <t>Показатель 1 «Количество воспитанников, освоивших основную общеобразовательную программу дошкольного образования»</t>
  </si>
  <si>
    <t>человек</t>
  </si>
  <si>
    <t>тыс. руб.</t>
  </si>
  <si>
    <t xml:space="preserve">единиц </t>
  </si>
  <si>
    <t>единиц</t>
  </si>
  <si>
    <t>Показатель 2  «Количество дошкольных отделений общеобразовательных школ»</t>
  </si>
  <si>
    <t>да - 1/
нет - 0</t>
  </si>
  <si>
    <t>Показатель 1  «Количество учреждений, в которых созданы условия функционирования в соответствии с лицензионными требованиями к началу учебного года»</t>
  </si>
  <si>
    <t>Показатель 1 «Количество учреждений, в которых осуществлены мероприятия по укреплению материально-технической базы»</t>
  </si>
  <si>
    <t> тыс. руб.</t>
  </si>
  <si>
    <t>Показатель 1 «Количество учреждений, осуществивших комплекс мер по обеспечению   теплового режима и энергосбережения»</t>
  </si>
  <si>
    <t>место</t>
  </si>
  <si>
    <t>Р</t>
  </si>
  <si>
    <t>P</t>
  </si>
  <si>
    <t>S</t>
  </si>
  <si>
    <t>Подпрограмма 2 «Развитие общего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</si>
  <si>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 «Обеспечение жизнедеятельности общеобразовательных учреждений»</t>
    </r>
  </si>
  <si>
    <t>Показатель 1 «Количество муниципальных общеобразовательных учреждений»</t>
  </si>
  <si>
    <t>Показатель  1  «Количество муниципальных бюджетных общеобразовательных учреждений»</t>
  </si>
  <si>
    <t>Показатель  1 «Количество муниципальных бюджетных общеобразовательных учреждений»</t>
  </si>
  <si>
    <t>Показатель 1 «Доля школьников, обучающихся по федеральным государственным образовательным стандартам, в общей численности школьников»</t>
  </si>
  <si>
    <t>Показатель 2 «Доля педагогов, прошедших повышение квалификации с учетом введения федеральных государственных стандартов начального общего и основного общего образования»</t>
  </si>
  <si>
    <t>Показатель 1 «Доля общеобразовательных учреждений, занимающихся в две смены»</t>
  </si>
  <si>
    <t>Показатель 1 «Количество вновь введенных мест в общеобразовательных учреждениях»</t>
  </si>
  <si>
    <t>E</t>
  </si>
  <si>
    <r>
      <t>Задача 3</t>
    </r>
    <r>
      <rPr>
        <sz val="14"/>
        <color rgb="FF000000"/>
        <rFont val="Times New Roman"/>
        <family val="1"/>
        <charset val="204"/>
      </rPr>
      <t xml:space="preserve">  «Развитие современной системы оценки индивидуальных образовательных достижений обучающихся»</t>
    </r>
  </si>
  <si>
    <t>Показатель 1 «Доля участников единого государственного экзамена от общего числа выпускников»</t>
  </si>
  <si>
    <t>Показатель  2 «Доля  участников основного государственного экзамена от общего числа выпускников 9 классов»</t>
  </si>
  <si>
    <t>Мероприятие 3.01 «Организация и проведение единого государственного экзамена»</t>
  </si>
  <si>
    <t>Показатель  1  «Количество созданных пунктов проведения единого государственного экзамена»</t>
  </si>
  <si>
    <t>Мероприятие 3.02 «Организация и проведение основного государственного экзамена для обучающихся 9 классов»</t>
  </si>
  <si>
    <t>Мероприятие 3.03 «Организация работы с одаренными детьми»</t>
  </si>
  <si>
    <t>Показатель 1 «Доля выпускников, закончивших школу с медалью, в общей численности выпускников»</t>
  </si>
  <si>
    <t>Показатель 2 «Количество участников конкурсов и викторин»</t>
  </si>
  <si>
    <t>Показатель 4  «Количество участников олимпиад по общеобразовательным предметам, основам православной культуры, основам избирательного законодательства»</t>
  </si>
  <si>
    <r>
      <t>Задача 4</t>
    </r>
    <r>
      <rPr>
        <sz val="14"/>
        <color rgb="FF000000"/>
        <rFont val="Times New Roman"/>
        <family val="1"/>
        <charset val="204"/>
      </rPr>
      <t xml:space="preserve"> «Совершенствование условий организации питания школьников»</t>
    </r>
  </si>
  <si>
    <t>Показатель 1 «Доля учащихся, охваченных горячим питанием, от общего числа обучающихся»</t>
  </si>
  <si>
    <t>Мероприятие 4.01 «Обеспечение питанием учащихся 1-4 классов»</t>
  </si>
  <si>
    <t>Показатель 1  «Доля учащихся 1-4 классов, охваченных горячим питанием»</t>
  </si>
  <si>
    <t>Мероприятие 4.02 «Обеспечение питанием детей из малообеспеченных семей»</t>
  </si>
  <si>
    <t>Показатель 1  «Доля учащихся из малообеспеченных семей, охваченных горячим питанием»</t>
  </si>
  <si>
    <r>
      <t>Задача 5</t>
    </r>
    <r>
      <rPr>
        <sz val="14"/>
        <color rgb="FF000000"/>
        <rFont val="Times New Roman"/>
        <family val="1"/>
        <charset val="204"/>
      </rPr>
      <t xml:space="preserve">  «Укрепление материально-технической базы общеобразовательных учреждений»</t>
    </r>
  </si>
  <si>
    <t>Мероприятие 5.01 «Проведение ремонтных работ и благоустройства в общеобразовательных учреждениях»</t>
  </si>
  <si>
    <t>Показатель 1  «Количество общеобразовательных учреждений, в которых произведены ремонтные работы и благоустройство»</t>
  </si>
  <si>
    <t>Мероприятие 5.03  «Обеспечение комплексной безопасности зданий и помещений общеобразовательных учреждений»</t>
  </si>
  <si>
    <t>Показатель 1 «Количество общеобразовательных учреждений, осуществивших комплекс мер по противопожарной безопасности»</t>
  </si>
  <si>
    <t>Мероприятие 5.04   «Осуществление комплекса мер по обеспечению теплового режима и энергосбережения»</t>
  </si>
  <si>
    <t>Показатель 1 «Количество общеобразовательных учреждений, осуществивших комплекс мер по обеспечению теплового режима и энергосбережения»</t>
  </si>
  <si>
    <t>Подпрограмма 3 «Развитие системы предоставления детям услуг дополнительного образования»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</si>
  <si>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предоставления дополнительного образования в учреждениях дополнительного образования»</t>
    </r>
  </si>
  <si>
    <t>Показатель 1 «Количество воспитанников, получающих дополнительное образование в муниципальном бюджетном образовательном учреждении дополнительного образования «Дворец творчества детей и молодежи» г. Твери»</t>
  </si>
  <si>
    <t>Мероприятие 1.01 «Обеспечение предоставления дополнительного образования детей муниципальным бюджетным образовательным учреждением дополнительного образования «Дворец творчества детей и молодежи» г. Твери»</t>
  </si>
  <si>
    <t>Показатель  1  «Количество муниципальных  учреждений дополнительного образования»</t>
  </si>
  <si>
    <t>Административное мероприятие 1.02 «Повышение квалификации педагогов дополнительного образования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</si>
  <si>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«Доля педагогов дополнительного образования, прошедших повышение квалификации»</t>
  </si>
  <si>
    <t>Мероприятие 1.03 «Повышение заработной платы педагогическим работникам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</si>
  <si>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«Среднесписочная численность работников педагогического персонала»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</si>
  <si>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«Развитие патриотического и краеведческого движения и формирование духовно-нравственной культуры обучающихся в муниципальных общеобразовательных учреждениях»</t>
    </r>
  </si>
  <si>
    <t>Мероприятие 2.01 «Проведение городских мероприятий по духовно-нравственному,  патриотическому воспитанию и мероприятий, направленных на развитие краеведческого движения»</t>
  </si>
  <si>
    <t>Показатель 1 «Доля учащихся, охваченных организованными формами духовно-нравственного и патриотического воспитания»</t>
  </si>
  <si>
    <t>Мероприятие 2.02 «Развитие кадрового потенциала педагогических работников»</t>
  </si>
  <si>
    <t>Показатель 1  «Количество образовательных учреждений, в которых проводятся мероприятия по развитию кадрового потенциала педагогических работников»</t>
  </si>
  <si>
    <t>Подпрограмма 4 «Совершенствование механизма предоставления услуг по организации отдыха детей в каникулярное время»</t>
  </si>
  <si>
    <r>
      <t>Задача 1</t>
    </r>
    <r>
      <rPr>
        <sz val="14"/>
        <color rgb="FF000000"/>
        <rFont val="Times New Roman"/>
        <family val="1"/>
        <charset val="204"/>
      </rPr>
      <t xml:space="preserve"> «Организация отдыха детей  в каникулярное время в образовательных учреждениях различных видов и типов»</t>
    </r>
  </si>
  <si>
    <t>Показатель  1 «Количество учреждений, в которых организован отдых детей в каникулярное время»</t>
  </si>
  <si>
    <t>Показатель 2 «Доля обучающихся, охваченных организованными формами отдыха, по отношению ко всем  обучающимся образовательных учреждений»</t>
  </si>
  <si>
    <t>Мероприятие 1.01 «Обеспечение организации отдыха детей в каникулярное время в муниципальных образовательных учреждениях дополнительного образования детских оздоровительно-образовательных лагерях в рамках муниципального задания»</t>
  </si>
  <si>
    <t>Показатель 1 «Количество учреждений, реализующих услугу»</t>
  </si>
  <si>
    <t>Показатель 2 «Количество детей, отдохнувших в муниципальных образовательных учреждениях дополнительного образования детских оздоровительно-образовательных лагерях»</t>
  </si>
  <si>
    <t>Мероприятие 1.02 «Обеспечение организации отдыха детей в каникулярное время в лагерях с дневным пребыванием, в рамках муниципального задания»</t>
  </si>
  <si>
    <t>Показатель 2 «Количество детей, отдохнувших в лагерях с дневным пребыванием»</t>
  </si>
  <si>
    <t>Мероприятие 1.03 «Обеспечение организации отдыха детей в каникулярное время в детской даче «Отмичи» в рамках муниципального задания»</t>
  </si>
  <si>
    <t>Показатель 1 «Количество детей, отдохнувших в детской даче «Отмичи»</t>
  </si>
  <si>
    <t>Мероприятие 1.04 «Обеспечение организации походов учащихся  в каникулярное время в средних общеобразовательных школах»</t>
  </si>
  <si>
    <t>Показатель 1 «Количество учреждений, организующих походы»</t>
  </si>
  <si>
    <t>Показатель 2 «Количество детей, отдохнувших в походах»</t>
  </si>
  <si>
    <t>Мероприятие 1.05 «Обеспечение организации трудоустройства обучающихся средних общеобразовательных школ в каникулярное время»</t>
  </si>
  <si>
    <t>Показатель 1 «Количество обучающихся, трудоустроенных на каникулярный период»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</si>
  <si>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«Совершенствование материально-технической базы муниципальных образовательных учреждений дополнительного образования детских оздоровительно-образовательных лагерей»</t>
    </r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</si>
  <si>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современным требованиям»</t>
  </si>
  <si>
    <t>Показатель 1 «Количество учреждений, в которых проведены ремонтные работы»</t>
  </si>
  <si>
    <t>Показатель 1 «Доля муниципальных образовательных учреждений дополнительного образования детских оздоровительно-образовательных лагерей, отвечающих требованиям безопасности»</t>
  </si>
  <si>
    <t>Подпрограмма 5 «Обеспечение деятельности казенных учреждений, обслуживающих отрасль «Образование»</t>
  </si>
  <si>
    <r>
      <t xml:space="preserve">Задача 1 </t>
    </r>
    <r>
      <rPr>
        <sz val="14"/>
        <color rgb="FF000000"/>
        <rFont val="Times New Roman"/>
        <family val="1"/>
        <charset val="204"/>
      </rPr>
      <t>«Обеспечение информационно-аналитического, методического, консультационно-диагностического обслуживания»</t>
    </r>
  </si>
  <si>
    <t>Показатель 1 «Количество образовательных учреждений, получивших  информационно-аналитическое, методическое, консультационно-диагностическое обслуживание»</t>
  </si>
  <si>
    <t>Мероприятие 1.01 «Обеспечение деятельности МКУ «ЦРО  г. Твери»</t>
  </si>
  <si>
    <t>Показатель 1 «Удовлетворенность подведомственных  учреждений качеством услуг»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</si>
  <si>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«Обеспечение бухгалтерского обслуживания в учреждениях отрасли «Образование»</t>
    </r>
  </si>
  <si>
    <t>Показатель 1 «Количество образовательных учреждений, получающих муниципальные услуги (выполнение работ) от муниципального казенного учреждения  «Централизованная бухгалтерия учреждений образования г. Твери»</t>
  </si>
  <si>
    <t>Мероприятие 2.01 «Обеспечение деятельности «Централизованная бухгалтерия  учреждений образования города Твери»</t>
  </si>
  <si>
    <t>Административное мероприятие 2.02 «Организация проведения проверочных мероприятий в рамках контроля за целевым расходованием бюджетных средств»</t>
  </si>
  <si>
    <t>Показатель 1 «Доля учреждений отрасли образования, в которых осуществлен контроль за целевым расходованием бюджетных средств»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</si>
  <si>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«Организация выполнения мероприятий по содержанию зданий, территорий, материальной базы и осуществление закупок для образовательных учреждений»</t>
    </r>
  </si>
  <si>
    <t>Показатель 1 «Доля образовательных учреждений, получающих муниципальные услуги (выполнение работ) от муниципального казенного учреждения  «Служба единого заказчика учреждений образования г.Твери»</t>
  </si>
  <si>
    <t>Мероприятие 3.01 «Обеспечение деятельности МКУ «СЕЗ УО г. Твери»</t>
  </si>
  <si>
    <t>Административное мероприятие 3.02 «Подготовка и проведение запланированных конкурсных процедур»</t>
  </si>
  <si>
    <t>Показатель 1  «Количество муниципальных образовательных учреждений, в которых обеспечены условия подготовки и проведения ремонтных работ, организованы конкурсные процедуры»</t>
  </si>
  <si>
    <t>L</t>
  </si>
  <si>
    <t>Показатель 1  «Количество классов, в которых осуществляется классное руководство»</t>
  </si>
  <si>
    <t>Е</t>
  </si>
  <si>
    <t>Показатель 1  «Количество созданных пунктов проведения основного государственного экзамена»</t>
  </si>
  <si>
    <t>Мероприятие 1.03 «Обеспечение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организаций»</t>
  </si>
  <si>
    <t>Административное мероприятие 1.04 «Переход на новые федеральные государственные образовательные стандарты общего образования»</t>
  </si>
  <si>
    <t>Мероприятие 5.02 «Приобретение  оборудования, включая мебель и другие предметы длительного пользования»</t>
  </si>
  <si>
    <t>Административное мероприятие  1.02 «Организация проведения мероприятий с обучающимися: конкурсы, олимпиады и т.д.»</t>
  </si>
  <si>
    <t>Показатель 1 «Доля подведомственных  учреждений, участвующих в мероприятиях»</t>
  </si>
  <si>
    <t>Показатель 1 «Количество образовательных учреждений, в которых приобретено оборудование»</t>
  </si>
  <si>
    <t>Мероприятие 2.02 «Обеспечение комплексной безопасности пребывания детей в муниципальных образовательных учреждениях дополнительного образования детских оздоровительно-образовательных лагерях»</t>
  </si>
  <si>
    <t>Муниципальная программа, всего</t>
  </si>
  <si>
    <t>Показатель 1 «Количество учреждений, в которых проведены мероприятия по обеспечению комплексной безопасности зданий и помещений»</t>
  </si>
  <si>
    <t>Показатель 1 «Количество общеобразовательных учреждений, охваченных организованными формами духовно-нравственного и патриотического воспитания»</t>
  </si>
  <si>
    <t>Показатель 2 «Количество общеобразовательных учреждений, реализующих систему мероприятий, направленных на развитие в образовательных учреждениях краеведческого движения»</t>
  </si>
  <si>
    <t>Мероприятие 1.01 «Обеспечение присмотра и ухода за детьми, содержания зданий и сооружений муниципальных образовательных учреждений, реализующих основную общеобразовательную программу дошкольного образования,  в рамках муниципального задания»</t>
  </si>
  <si>
    <t>Показатель 2  «Количество дошкольных отделений общеобразовательных школ, определенных для выполнения муниципального задания»</t>
  </si>
  <si>
    <t>Мероприятие 1.02 «Организация предоставления государственных гарантий реализации прав на получение общедоступного и бесплатного дошкольного образования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</si>
  <si>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 «Количество муниципальных бюджетных дошкольных образовательных учреждений»</t>
  </si>
  <si>
    <t>Административное мероприятие 1.03 «Мониторинг готовности муниципальных бюджетных дошкольных образовательных учреждений к началу нового учебного года»</t>
  </si>
  <si>
    <t>Мероприятие 2.02 «Обеспечение комплексной безопасности зданий и помещений муниципальных бюджетных дошкольных образовательных учреждений»</t>
  </si>
  <si>
    <t>Мероприятие 2.03 «Осуществление комплекса мер по обеспечению теплового режима и энергосбережения в муниципальных бюджетных дошкольных образовательных учреждениях»</t>
  </si>
  <si>
    <r>
      <t>Задача 2</t>
    </r>
    <r>
      <rPr>
        <sz val="14"/>
        <color rgb="FF000000"/>
        <rFont val="Times New Roman"/>
        <family val="1"/>
        <charset val="204"/>
      </rPr>
      <t xml:space="preserve"> «Укрепление материально-технической базы муниципальных бюджетных дошкольных образовательных учреждений»</t>
    </r>
  </si>
  <si>
    <t>Показатель 1 «Количество муниципальных бюджетных дошкольных образовательных учреждений, осуществляющих выплату компенсации части родительской платы»</t>
  </si>
  <si>
    <t>Показатель 2 «Количество дошкольных отделений общеобразовательных школ,  осуществляющих выплату компенсации части родительской платы»</t>
  </si>
  <si>
    <t>Показатель 2 «Количество дошкольных отделений общеобразовательных школ, осуществляющих выплату компенсации части родительской платы»</t>
  </si>
  <si>
    <t>Административное мероприятие 3.02 «Организация контроля за расходованием средств на предоставление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</si>
  <si>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t>Показатель 1 «Количество  вновь введенных мест в муниципальных бюджетных  дошкольных образовательных учреждениях»</t>
  </si>
  <si>
    <t>Показатель 1 «Количество  вновь введенных мест в муниципальных бюджетных дошкольных образовательных учреждениях»</t>
  </si>
  <si>
    <t>Показатель 1 «Количество общеобразовательных учреждений, принявших участие в ремонте, устройстве спортивного оборудования и плоскостных сооружений»</t>
  </si>
  <si>
    <t>Мероприятие  4.01 «Детский сад на 190 мест, г.Тверь, Московский  район, ул. Склизкова»</t>
  </si>
  <si>
    <t xml:space="preserve">Мероприятие 4.02 «Детский сад в г.Тверь, Московский район, микрорайон «Южный», ул. Левитана» </t>
  </si>
  <si>
    <t>Мероприятие 2.01  «Проведение капитального ремонта и приобретение оборудования в целях обеспечения односменного режима обучения в общеобразовательных учреждениях (в рамках реализации национального проекта «Образование»  (ФП «Современная школа»))»</t>
  </si>
  <si>
    <t>Мероприятие 2.02 «Средняя общеобразовательная школа на 1224 места в микрорайоне «Радужный»</t>
  </si>
  <si>
    <r>
      <t xml:space="preserve">Задача 2 </t>
    </r>
    <r>
      <rPr>
        <sz val="14"/>
        <rFont val="Times New Roman"/>
        <family val="1"/>
        <charset val="204"/>
      </rPr>
      <t>«Реконструкция, создание новых мест в общеобразовательных учреждениях, в т.ч. в рамках реализации национального проекта «Образование» (ФП «Современная школа»)»</t>
    </r>
  </si>
  <si>
    <t>Показатель 1 «Количество муниципальных бюджетных дошкольных образовательных учреждений, определенных для выполнения муниципального задания»</t>
  </si>
  <si>
    <r>
      <t>Показатель 1 «Количество образовательных учреждений, в которых проведен капитальный ремонт и приобретено оборудование в целях обеспечения односменного режима обучения в общеобразовательных учреждениях</t>
    </r>
    <r>
      <rPr>
        <sz val="11"/>
        <color rgb="FF000000"/>
        <rFont val="Calibri"/>
        <family val="2"/>
        <charset val="204"/>
      </rPr>
      <t>»</t>
    </r>
  </si>
  <si>
    <t>Показатель 1 «Количество учреждений, в которых осуществлены ремонтные работы, приобретение и установка спортивно-игрового оборудования, благоустройство территорий»</t>
  </si>
  <si>
    <t>Показатель 1 «Количество отчетов о расходах по осуществлению выплаты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образования»</t>
  </si>
  <si>
    <r>
      <t>Задача 1</t>
    </r>
    <r>
      <rPr>
        <sz val="14"/>
        <rFont val="Times New Roman"/>
        <family val="1"/>
        <charset val="204"/>
      </rPr>
      <t xml:space="preserve"> «Обеспечение жизнедеятельности муниципальных образовательных учреждений, реализующих основную общеобразовательную программу дошкольного образования»</t>
    </r>
  </si>
  <si>
    <t>Мероприятие 1.01 «Обеспечение содержания зданий и сооружений, обустройство прилегающих к ним территорий в муниципальных бюджетных общеобразовательных  учреждениях в рамках муниципального задания»</t>
  </si>
  <si>
    <t>Мероприятие 1.02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учреждениях в рамках муниципального задания»</t>
  </si>
  <si>
    <t xml:space="preserve">Мероприятие 2.01 «Осуществление ремонтных работ  в муниципальных образовательных учреждениях дополнительного образования детских оздоровительно-образовательных лагерях и детской даче «Отмичи» </t>
  </si>
  <si>
    <t>Показатель 3 «Количество школьников, получивших социальную поддержку в виде единовременной премии»</t>
  </si>
  <si>
    <t>Мероприятие  4.03 «Детский сад на 150 мест, г.Тверь, по ул. Планерная 1-й пер.Вагонников»</t>
  </si>
  <si>
    <t>Мероприятие 5.05 «Ремонт, устройство спортивного оборудования и плоскостных сооружений на территориях общеобразовательных  учреждений» (в т.ч. расходы в рамках реализации национального проекта  «Демография»  (ФП «Спорт - норма жизни»))</t>
  </si>
  <si>
    <t>Показатель 2 «Количество обслуживаемых объектов»</t>
  </si>
  <si>
    <t>Административное мероприятие 3.02 «Осуществление контроля за проведением ремонтных работ и благоустройства в учреждениях дополнительного образования»</t>
  </si>
  <si>
    <t>Показатель 1 «Количество учреждений дополнительного образования, в которых осуществлен контроль за проведением ремонтных работ и благоустройства»</t>
  </si>
  <si>
    <t xml:space="preserve">Мероприятие 3.03 «Обеспечение комплексной безопасности зданий и  помещений учреждений дополнительного образования детей» </t>
  </si>
  <si>
    <t>Показатель 1 «Количество учреждений  дополнительного образования, осуществивших комплекс мер по противопожарной безопасности»</t>
  </si>
  <si>
    <t>Показатель 1 «Количество юридических лиц, индивидуальных предпринимателей, получивших субсидию»</t>
  </si>
  <si>
    <t>Мероприятие 1.06 «Cубсидия юридическим лицам (за исключением государственных (муниципальных) учреждений), индивидуальным предпринимателям, реализующим услуги в сфере отдыха и оздоровления детей в каникулярное время в загородных лагерях отдыха и оздоровления детей»</t>
  </si>
  <si>
    <r>
      <t xml:space="preserve">Задача 4 </t>
    </r>
    <r>
      <rPr>
        <sz val="14"/>
        <rFont val="Times New Roman"/>
        <family val="1"/>
        <charset val="204"/>
      </rPr>
      <t>«Ввод новых зданий в сеть муниципальных дошкольных образовательных учреждений» (в рамках реализации национального проекта «Демография» (ФП «Содействие занятости»)</t>
    </r>
  </si>
  <si>
    <t>Показатель 2 «Количество педагогов, получивших  денежное вознаграждение за классное руководство»</t>
  </si>
  <si>
    <r>
      <t>Показатель 1 «Количество зданий, в которых выполнены работы  по капитальному ремон</t>
    </r>
    <r>
      <rPr>
        <sz val="14"/>
        <rFont val="Times New Roman"/>
        <family val="1"/>
        <charset val="204"/>
      </rPr>
      <t xml:space="preserve">ту и </t>
    </r>
    <r>
      <rPr>
        <sz val="14"/>
        <color rgb="FF000000"/>
        <rFont val="Times New Roman"/>
        <family val="1"/>
        <charset val="204"/>
      </rPr>
      <t>оснащению средствами обучения и воспитания»</t>
    </r>
  </si>
  <si>
    <t>Мероприятие 5.06   «Модернизация школьной системы образования города Твери (МОУ СОШ № 15)»</t>
  </si>
  <si>
    <t xml:space="preserve">Мероприятие 5.07 «Модернизация школьной системы образования города Твери (МОУ СОШ № 17)» </t>
  </si>
  <si>
    <t>Мероприятие 1.04  «Обеспечение антитеррористической защищенности муниципальных образовательных учреждений, реализующих основную общеобразовательную программу дошкольного образования»</t>
  </si>
  <si>
    <t>Мероприятие 3.04 «Приобретение и установка детских игровых комплексов»</t>
  </si>
  <si>
    <t>Показатель 1 «Количество установленных детских игровых комплексов»</t>
  </si>
  <si>
    <t>Показатель 1 «Количество проектов, реализованных в рамках поддержки школьных инициатив»</t>
  </si>
  <si>
    <t>Административное мероприятие 6.02 «Организация участия проектов общеобразовательных учреждений города Твери в региональном конкурсе в рамках поддержки школьных инициатив»</t>
  </si>
  <si>
    <t>Показатель 1 «Количество  общеобразовательных учреждений, участвующих в реализации проектов»</t>
  </si>
  <si>
    <t>Мероприятие 1.05  «Обеспечение антитеррористической защищенности муниципальных общеобразовательных учреждений»</t>
  </si>
  <si>
    <t>Мероприятие 1.04  «Обеспечение антитеррористической защищенности муниципальных учреждений дополнительного образования»</t>
  </si>
  <si>
    <r>
      <rPr>
        <b/>
        <sz val="14"/>
        <color rgb="FF000000"/>
        <rFont val="Times New Roman"/>
        <family val="1"/>
        <charset val="204"/>
      </rPr>
      <t>Задача 7</t>
    </r>
    <r>
      <rPr>
        <sz val="14"/>
        <color rgb="FF000000"/>
        <rFont val="Times New Roman"/>
        <family val="1"/>
        <charset val="204"/>
      </rPr>
      <t xml:space="preserve"> «Ввод новых зданий в систему общего образования»</t>
    </r>
  </si>
  <si>
    <t>Показатель 1  «Количество новых зданий системы общего образования»</t>
  </si>
  <si>
    <t>Показатель 2 «Количество учреждений, оснащенных уличными игровыми комплексами»</t>
  </si>
  <si>
    <t>Показатель 1 «Количество зданий системы  общего образования, присоединенных к ресурсоснабжающим сетям»</t>
  </si>
  <si>
    <t>Административное мероприятие 7.02 «Осуществление контроля за присоединением зданий системы  общего образования к  ресурсоснабжающим сетям»</t>
  </si>
  <si>
    <t>Показатель 1  «Количество учреждений общего образования, в которых осуществлялся контроль за присоединением зданий системы  общего образования к  ресурсоснабжающим сетям»</t>
  </si>
  <si>
    <t>Показатель 1  «Количество учреждений, в которых обеспечена охрана сотрудниками охранных организаций»</t>
  </si>
  <si>
    <t>Показатель 1  «Количество проектов общеобразовательных учреждений города Твери, участвующих в региональном конкурсе в рамках поддержки школьных инициатив»</t>
  </si>
  <si>
    <t>Показатель 2 «Количество проектов-победителей конкурсного отбора»</t>
  </si>
  <si>
    <t>Мероприятие 7.01  «Ввод новых зданий в систему общего образования»</t>
  </si>
  <si>
    <t>Мероприятие 1.05  «Обеспечение функционирования системы персонифицированного учета и персонифицированного финансирования дополнительного образования детей»</t>
  </si>
  <si>
    <t>Показатель 1 «Доля детей в возрасте от 5 до 18 лет, имеющих право на получение дополнительного образования в рамках системы персонифицированного учета и персонифицированного финансирования дополнительного образования детей в общей численности детей в возрасте от 5 до 18 лет»</t>
  </si>
  <si>
    <t>Мероприятие 2.01 «Обеспечение ремонтных работ, приобретение оборудования, включая приобретение и установку спортивно-игрового оборудования, благоустройство территорий в муниципальных бюджетных дошкольных образовательных учреждениях»</t>
  </si>
  <si>
    <t>Показатель 3 «Количество учреждений, в которых приобретено оборудование»</t>
  </si>
  <si>
    <t>Показатель 1 «Количество учреждений дополнительного образования, осуществивших комплекс мер по обеспечению теплового режима и энергосбережения»</t>
  </si>
  <si>
    <t>Показатель 2  «Количество частных образовательных организаций, организаций, осуществляющих обучение, индивидуальных предпринимателей, государственных образовательных организаций, муниципальных образовательных организаций, в отношении которых Администрацией города Твери (структурными подразделениями Администрации города Твери) не осуществляются функции и полномочия учредителя, включенным в реестр исполнителей образовательных услуг в рамках системы персонифицированного учета и персонифицированного финансирования дополнительного образования детей, получивших субсидию»</t>
  </si>
  <si>
    <t>Показатель 1 «Количество детей, отдохнувших в специализированных лагерях»</t>
  </si>
  <si>
    <t>F</t>
  </si>
  <si>
    <r>
      <t xml:space="preserve">Задача 3 </t>
    </r>
    <r>
      <rPr>
        <sz val="14"/>
        <color rgb="FF000000"/>
        <rFont val="Times New Roman"/>
        <family val="1"/>
        <charset val="204"/>
      </rPr>
      <t>«Обеспечение мер поддержки отдельных категорий граждан, включая предоставление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образования»</t>
    </r>
  </si>
  <si>
    <t>Показатель 1 «Количество зданий, в которых выполнены работы  по капитальному ремонту и оснащению средствами обучения и воспитания»</t>
  </si>
  <si>
    <t>Мероприятие 2.03 «Приобретение  оборудования, включая мягкий инвентарь и другие предметы длительного пользования»</t>
  </si>
  <si>
    <t>Показатель 2 «Количество  общеобразовательных учреждений, в которых проведены работы и (или) приобретено оборудование с целью обеспечения нормативного соответствия общеобразовательного учреждения требованиям антитеррористической защищенности»</t>
  </si>
  <si>
    <t>Показатель 1 «Количество учреждений дополнительного образования детских оздоровительно-образовательных лагерей, в  которых приобретено  оборудование, включая мягкий инвентарь и другие предметы длительного пользования»</t>
  </si>
  <si>
    <t>Мероприятие 5.08 «Модернизация школьной системы образования города Твери (МБОУ ЦО № 49)»</t>
  </si>
  <si>
    <r>
      <t xml:space="preserve">Задача 5 </t>
    </r>
    <r>
      <rPr>
        <sz val="14"/>
        <rFont val="Times New Roman"/>
        <family val="1"/>
        <charset val="204"/>
      </rPr>
      <t>«Ввод новых зданий  в систему дошкольного образования»</t>
    </r>
  </si>
  <si>
    <t>Показатель 1 «Количество зданий системы дошкольного образования, присоединенных к ресурсоснабжающим сетям»</t>
  </si>
  <si>
    <t>Административное мероприятие 5.02 «Осуществление контроля за присоединением зданий системы  дошкольного образования к  ресурсоснабжающим сетям»</t>
  </si>
  <si>
    <t>Показатель 1  «Количество учреждений дошкольного образования, в которых осуществлялся контроль за присоединением зданий системы дошкольного образования к  ресурсоснабжающим сетям»</t>
  </si>
  <si>
    <t>Показатель 1  «Количество новых зданий системы дошкольного образования»</t>
  </si>
  <si>
    <t>Мероприятие 5.01  «Ввод новых зданий в систему дошкольного образования»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</si>
  <si>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Условные обозначения:
д. - дом
г. - город
МКУ «СЕЗ УО г. Твери» - муниципальное казенное учреждение «Служба единого заказчика учреждений образования города Твери»
МКУ «ЦБ УО  г. Твери» - муниципальное казенное учреждении «Централизованная бухгалтерия учреждений образования города Твери»
МКУ «ЦРО  г. Твери» - муниципальное казенное учреждение «Центр развития образования города Твери»
пер.- переулок
ул. - улица
ФП - федеральный проект».</t>
  </si>
  <si>
    <t>Мероприятие 3.01  «Осуществление комплекса мер по обеспечению теплового режима и энергосбережения в учреждениях дополнительного образования»</t>
  </si>
  <si>
    <t>Показатель 2 «Количество учреждений дополнительного образования, в которых проведены работы и (или) приобретено оборудование с целью обеспечения нормативного соответствия  учреждения дополнительного образования требованиям антитеррористической защищенности»</t>
  </si>
  <si>
    <r>
      <t xml:space="preserve">Задача 3 </t>
    </r>
    <r>
      <rPr>
        <sz val="14"/>
        <rFont val="Times New Roman"/>
        <family val="1"/>
        <charset val="204"/>
      </rPr>
      <t>«Укрепление материально-технической базы учреждений дополнительного образования»</t>
    </r>
  </si>
  <si>
    <t>B</t>
  </si>
  <si>
    <t>Мероприятие  8.01 «Обеспечение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организациях»</t>
  </si>
  <si>
    <t>Мероприятие 4.03 «Обеспечение питанием учащихся с ограниченными возможностями здоровья»</t>
  </si>
  <si>
    <t>Показатель 1 «Количество общеобразовательных организаций, в которых введены должности советников директора по воспитанию и взаимодействию с детскими общественными объединениями»</t>
  </si>
  <si>
    <t>Показатель 1  «Доля учреждений, реализующих проекты федерального уровня по направлению «Навигаторы детства»</t>
  </si>
  <si>
    <t>Административное мероприятие 8.02 «Участие общеобразовательных учреждений  в проектах  федерального уровня по направлению «Навигаторы детства»</t>
  </si>
  <si>
    <t>Показатель 1 «Количество общеобразовательных организаций, в которых введены должности советников директора по воспитанию и взаимодействию с детскими общественными объединениями и реализуются проекты федерального уровня по направлению «Навигаторы детства»</t>
  </si>
  <si>
    <t>Показатель 1  «Доля учащихся с ограниченными возможностями здоровья, охваченных горячим питанием»</t>
  </si>
  <si>
    <t xml:space="preserve">Мероприятие 3.01  «Обеспечение   предоставления компенсации части родительской платы за присмотр и уход за ребенком в муниципальных  образовательных учреждениях, реализующих основную общеобразовательную программу дошкольного образования» </t>
  </si>
  <si>
    <r>
      <t xml:space="preserve">Задача 8  </t>
    </r>
    <r>
      <rPr>
        <sz val="14"/>
        <color rgb="FF000000"/>
        <rFont val="Times New Roman"/>
        <family val="1"/>
        <charset val="204"/>
      </rPr>
      <t>«Обеспечение жизнедеятельности общеобразовательных учреждений» (проведение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организациях) в рамках реализации национального проекта «Образование» (ФП  «Патриотическое воспитание граждан Российской Федерации»)»</t>
    </r>
  </si>
  <si>
    <t>Мероприятие 3.03  «Обеспечение мер поддержки членов семей отдельных категорий граждан Российской Федерации, принимающих (принимавших) участие в специальной военной операции,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взимаемой с родителей (законных представителей)»</t>
  </si>
  <si>
    <t>Показатель 1 «Количество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освобождены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образования»</t>
  </si>
  <si>
    <t>Показатель 1 «Количество установленных площадок»</t>
  </si>
  <si>
    <t>Мероприятие 5.09 «Модернизация школьной системы образования города Твери (МБОУ СОШ № 18)»</t>
  </si>
  <si>
    <t>A</t>
  </si>
  <si>
    <t>N</t>
  </si>
  <si>
    <t>Мероприятие 5.10 «Устройство многофункциональной спортивной площадки на территории МБОУ СШ №36 по адресу: г.Тверь,  Волоколамский проспект д. 10»</t>
  </si>
  <si>
    <r>
      <t>Задача 6</t>
    </r>
    <r>
      <rPr>
        <sz val="14"/>
        <color rgb="FF000000"/>
        <rFont val="Times New Roman"/>
        <family val="1"/>
        <charset val="204"/>
      </rPr>
      <t xml:space="preserve"> «Обеспечение деятельности выездной летней программы «Уроки в лесной школе»</t>
    </r>
  </si>
  <si>
    <t>Показатель 1 «Количество потребителей выездной летней программы «Уроки в лесной школе»</t>
  </si>
  <si>
    <t>Административное мероприятие 6.02 «Реализация выездной летней программы «Уроки в лесной школе»</t>
  </si>
  <si>
    <t>Задача 6  «Реализация проектов в рамках поддержки школьных инициатив»</t>
  </si>
  <si>
    <t>Мероприятие 6.01  «Реализация проектов в рамках поддержки школьных инициатив»</t>
  </si>
  <si>
    <t>Мероприятие  6.01 «Укрепление физического и психического здоровья детей в условиях реализации выездной летней программы «Уроки в лесной школе»</t>
  </si>
  <si>
    <t>Показатель 2 «Сметная документация на капитальный ремонт (пристройка)»</t>
  </si>
  <si>
    <t>Показатель 1 «Количество детей, укрепивших физическое и психическое здоровье в условиях реализации  выездной летней программы «Уроки в лесной школе»</t>
  </si>
  <si>
    <t>R</t>
  </si>
  <si>
    <t xml:space="preserve">Показатель 1  «Количество реализованных занятий по выездной летней программе «Уроки в лесной школе»  </t>
  </si>
  <si>
    <t>Мероприятие 3.05 «Приобретение музыкально-светового оборудования для муниципального бюджетного образовательного учреждения дополнительного образования «Дворец творчества детей и молодежи» г. Твери»</t>
  </si>
  <si>
    <t>Показатель 1 «Количество приобретенных комплектов музыкально-светового оборудования»</t>
  </si>
  <si>
    <t>Характеристика муниципальной программы города Твери
«Развитие образования города Твери» на 2021-2027 годы</t>
  </si>
  <si>
    <t>Ю</t>
  </si>
  <si>
    <t>А</t>
  </si>
  <si>
    <t>Мероприятие 2.04  «Создание современной инфраструктуры для отдыха детей и их оздоровления (в т.ч. возведение капитальных строений, сооружений)»</t>
  </si>
  <si>
    <t>Мероприятие 1.07 «Обеспечение организации деятельности специализированных  (профильных) лагерей  в рамках муниципального задания»</t>
  </si>
  <si>
    <t>Мероприятие 1.06 «Обеспечение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организаций»</t>
  </si>
  <si>
    <t>Показатель 1 «Количество учреждений дополнительного образования детских оздоровительно-образовательных лагерей, в  которых cоздана современная инфраструктура для отдыха детей и их оздоровления (в т.ч. возведены капитальные строения, сооружения)»</t>
  </si>
  <si>
    <t>Показатель 1 «Количество общеобразовательных организаций, в которых произведены выплаты ежемесячного денежного вознаграждения советникам директоров по воспитанию и взаимодействию с детскими общественными объединениями»</t>
  </si>
  <si>
    <t>Приложение 6
 к постановлению Администрации города Твери  
от «06» декабря 2024    № 863
«Приложение  1 к муниципальной программе города Твери
«Развитие образования города Твери» на 2021 - 2027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</si>
</sst>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\-??_р_._-;_-@_-"/>
  </numFmts>
  <fonts count="17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34">
    <xf numFmtId="0" fontId="0" fillId="0" borderId="0" xfId="0" applyNumberFormat="1" applyFont="1"/>
    <xf numFmtId="0" fontId="1" fillId="0" borderId="0" xfId="0" applyNumberFormat="1" applyFont="1" applyFill="1"/>
    <xf numFmtId="0" fontId="4" fillId="0" borderId="0" xfId="0" applyNumberFormat="1" applyFont="1" applyFill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2" borderId="0" xfId="0" applyNumberFormat="1" applyFont="1" applyFill="1"/>
    <xf numFmtId="0" fontId="1" fillId="3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/>
    <xf numFmtId="0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12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/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/>
    </xf>
    <xf numFmtId="166" fontId="1" fillId="0" borderId="0" xfId="0" applyNumberFormat="1" applyFont="1" applyFill="1"/>
    <xf numFmtId="2" fontId="1" fillId="0" borderId="0" xfId="0" applyNumberFormat="1" applyFont="1" applyFill="1"/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top" wrapText="1"/>
    </xf>
    <xf numFmtId="0" fontId="2" fillId="0" borderId="7" xfId="2" applyNumberFormat="1" applyFont="1" applyFill="1" applyBorder="1" applyAlignment="1">
      <alignment vertical="top" wrapText="1"/>
    </xf>
    <xf numFmtId="0" fontId="2" fillId="0" borderId="5" xfId="2" applyNumberFormat="1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/>
    <xf numFmtId="165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16" fillId="0" borderId="0" xfId="0" applyNumberFormat="1" applyFont="1" applyFill="1"/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left" vertical="top" wrapText="1"/>
    </xf>
    <xf numFmtId="0" fontId="2" fillId="0" borderId="4" xfId="2" applyNumberFormat="1" applyFont="1" applyFill="1" applyBorder="1" applyAlignment="1">
      <alignment horizontal="left" vertical="top" wrapText="1"/>
    </xf>
    <xf numFmtId="0" fontId="2" fillId="0" borderId="3" xfId="2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363"/>
  <sheetViews>
    <sheetView tabSelected="1" view="pageBreakPreview" zoomScale="65" zoomScaleNormal="65" zoomScaleSheetLayoutView="65" workbookViewId="0">
      <selection activeCell="B1" sqref="B1:AC1"/>
    </sheetView>
  </sheetViews>
  <sheetFormatPr defaultColWidth="8.85546875" defaultRowHeight="18.75" x14ac:dyDescent="0.3"/>
  <cols>
    <col min="1" max="1" width="4" style="1" customWidth="1"/>
    <col min="2" max="12" width="4.42578125" style="1" customWidth="1"/>
    <col min="13" max="13" width="4.85546875" style="1" customWidth="1"/>
    <col min="14" max="18" width="4.42578125" style="1" customWidth="1"/>
    <col min="19" max="19" width="91.5703125" style="5" customWidth="1"/>
    <col min="20" max="20" width="12.85546875" style="1" customWidth="1"/>
    <col min="21" max="21" width="20.140625" style="1" customWidth="1"/>
    <col min="22" max="22" width="17.85546875" style="1" customWidth="1"/>
    <col min="23" max="23" width="18" style="1" customWidth="1"/>
    <col min="24" max="24" width="15.5703125" style="1" customWidth="1"/>
    <col min="25" max="25" width="16.42578125" style="1" customWidth="1"/>
    <col min="26" max="27" width="16.140625" style="1" customWidth="1"/>
    <col min="28" max="28" width="20" style="1" customWidth="1"/>
    <col min="29" max="29" width="11.85546875" style="1" customWidth="1"/>
    <col min="30" max="30" width="15" style="1" customWidth="1"/>
    <col min="31" max="31" width="40.28515625" style="1" customWidth="1"/>
    <col min="32" max="33" width="12.28515625" style="1" bestFit="1" customWidth="1"/>
    <col min="34" max="16384" width="8.85546875" style="1"/>
  </cols>
  <sheetData>
    <row r="1" spans="1:31" ht="138" customHeight="1" x14ac:dyDescent="0.3">
      <c r="A1" s="24"/>
      <c r="B1" s="103" t="s">
        <v>257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31" ht="39.75" customHeight="1" x14ac:dyDescent="0.25">
      <c r="A2" s="24"/>
      <c r="B2" s="104" t="s">
        <v>249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31" ht="39.75" customHeight="1" x14ac:dyDescent="0.25">
      <c r="A3" s="24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9"/>
      <c r="U3" s="43"/>
      <c r="V3" s="43"/>
      <c r="W3" s="43"/>
      <c r="X3" s="43"/>
      <c r="Y3" s="43"/>
      <c r="Z3" s="43"/>
      <c r="AA3" s="65"/>
      <c r="AB3" s="43"/>
      <c r="AC3" s="39"/>
    </row>
    <row r="4" spans="1:31" ht="39.75" customHeight="1" x14ac:dyDescent="0.25">
      <c r="A4" s="24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9"/>
      <c r="U4" s="43"/>
      <c r="V4" s="43"/>
      <c r="W4" s="43"/>
      <c r="X4" s="43"/>
      <c r="Y4" s="43"/>
      <c r="Z4" s="43"/>
      <c r="AA4" s="65"/>
      <c r="AB4" s="43"/>
      <c r="AC4" s="39"/>
    </row>
    <row r="5" spans="1:31" ht="24" customHeight="1" x14ac:dyDescent="0.3">
      <c r="A5" s="24"/>
      <c r="B5" s="105" t="s">
        <v>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</row>
    <row r="6" spans="1:31" ht="13.5" customHeight="1" x14ac:dyDescent="0.3">
      <c r="A6" s="24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40"/>
      <c r="U6" s="44"/>
      <c r="V6" s="44"/>
      <c r="W6" s="44"/>
      <c r="X6" s="44"/>
      <c r="Y6" s="44"/>
      <c r="Z6" s="44"/>
      <c r="AA6" s="66"/>
      <c r="AB6" s="44"/>
      <c r="AC6" s="40"/>
    </row>
    <row r="7" spans="1:31" ht="12" customHeight="1" x14ac:dyDescent="0.3">
      <c r="A7" s="24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40"/>
      <c r="U7" s="44"/>
      <c r="V7" s="44"/>
      <c r="W7" s="44"/>
      <c r="X7" s="44"/>
      <c r="Y7" s="44"/>
      <c r="Z7" s="44"/>
      <c r="AA7" s="66"/>
      <c r="AB7" s="44"/>
      <c r="AC7" s="40"/>
    </row>
    <row r="8" spans="1:31" ht="15" customHeight="1" x14ac:dyDescent="0.25">
      <c r="A8" s="24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</row>
    <row r="9" spans="1:31" ht="38.25" customHeight="1" x14ac:dyDescent="0.25">
      <c r="A9" s="30"/>
      <c r="B9" s="107" t="s">
        <v>1</v>
      </c>
      <c r="C9" s="107"/>
      <c r="D9" s="107"/>
      <c r="E9" s="107" t="s">
        <v>2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8" t="s">
        <v>3</v>
      </c>
      <c r="T9" s="107" t="s">
        <v>4</v>
      </c>
      <c r="U9" s="109" t="s">
        <v>5</v>
      </c>
      <c r="V9" s="110"/>
      <c r="W9" s="110"/>
      <c r="X9" s="110"/>
      <c r="Y9" s="110"/>
      <c r="Z9" s="110"/>
      <c r="AA9" s="111"/>
      <c r="AB9" s="107" t="s">
        <v>6</v>
      </c>
      <c r="AC9" s="107"/>
    </row>
    <row r="10" spans="1:31" ht="63" customHeight="1" x14ac:dyDescent="0.25">
      <c r="A10" s="30"/>
      <c r="B10" s="107"/>
      <c r="C10" s="107"/>
      <c r="D10" s="107"/>
      <c r="E10" s="107" t="s">
        <v>7</v>
      </c>
      <c r="F10" s="107"/>
      <c r="G10" s="107" t="s">
        <v>8</v>
      </c>
      <c r="H10" s="107"/>
      <c r="I10" s="107" t="s">
        <v>9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8"/>
      <c r="T10" s="107"/>
      <c r="U10" s="77">
        <v>2021</v>
      </c>
      <c r="V10" s="77">
        <v>2022</v>
      </c>
      <c r="W10" s="77">
        <v>2023</v>
      </c>
      <c r="X10" s="77">
        <v>2024</v>
      </c>
      <c r="Y10" s="77">
        <v>2025</v>
      </c>
      <c r="Z10" s="77">
        <v>2026</v>
      </c>
      <c r="AA10" s="77">
        <v>2027</v>
      </c>
      <c r="AB10" s="77" t="s">
        <v>10</v>
      </c>
      <c r="AC10" s="13" t="s">
        <v>11</v>
      </c>
    </row>
    <row r="11" spans="1:31" ht="15.75" x14ac:dyDescent="0.25">
      <c r="A11" s="30"/>
      <c r="B11" s="25">
        <v>1</v>
      </c>
      <c r="C11" s="13">
        <v>2</v>
      </c>
      <c r="D11" s="13">
        <v>3</v>
      </c>
      <c r="E11" s="13">
        <v>4</v>
      </c>
      <c r="F11" s="13">
        <v>5</v>
      </c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3">
        <v>11</v>
      </c>
      <c r="M11" s="13">
        <v>12</v>
      </c>
      <c r="N11" s="13">
        <v>13</v>
      </c>
      <c r="O11" s="13">
        <v>14</v>
      </c>
      <c r="P11" s="13">
        <v>15</v>
      </c>
      <c r="Q11" s="13">
        <v>16</v>
      </c>
      <c r="R11" s="13">
        <v>17</v>
      </c>
      <c r="S11" s="13">
        <v>18</v>
      </c>
      <c r="T11" s="13">
        <v>19</v>
      </c>
      <c r="U11" s="13">
        <v>20</v>
      </c>
      <c r="V11" s="13">
        <v>21</v>
      </c>
      <c r="W11" s="13">
        <v>22</v>
      </c>
      <c r="X11" s="13">
        <v>23</v>
      </c>
      <c r="Y11" s="13">
        <v>24</v>
      </c>
      <c r="Z11" s="13">
        <v>25</v>
      </c>
      <c r="AA11" s="13">
        <v>26</v>
      </c>
      <c r="AB11" s="13">
        <v>27</v>
      </c>
      <c r="AC11" s="13">
        <v>28</v>
      </c>
    </row>
    <row r="12" spans="1:31" ht="25.5" customHeight="1" x14ac:dyDescent="0.25">
      <c r="A12" s="30"/>
      <c r="B12" s="26">
        <v>0</v>
      </c>
      <c r="C12" s="14">
        <v>1</v>
      </c>
      <c r="D12" s="14">
        <v>1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5" t="s">
        <v>131</v>
      </c>
      <c r="T12" s="77" t="s">
        <v>12</v>
      </c>
      <c r="U12" s="16">
        <f t="shared" ref="U12:AA12" si="0">U20+U106+U235+U276+U332</f>
        <v>5592819.7000000002</v>
      </c>
      <c r="V12" s="16">
        <f t="shared" si="0"/>
        <v>5763041.4999999991</v>
      </c>
      <c r="W12" s="16">
        <f t="shared" si="0"/>
        <v>6567845.6000000006</v>
      </c>
      <c r="X12" s="16">
        <f t="shared" si="0"/>
        <v>7844103.7000000002</v>
      </c>
      <c r="Y12" s="16">
        <f t="shared" si="0"/>
        <v>7942869.3999999994</v>
      </c>
      <c r="Z12" s="16">
        <f t="shared" si="0"/>
        <v>8419816.4000000004</v>
      </c>
      <c r="AA12" s="16">
        <f t="shared" si="0"/>
        <v>8658561.9000000004</v>
      </c>
      <c r="AB12" s="16">
        <f>SUM(U12:AA12)</f>
        <v>50789058.199999996</v>
      </c>
      <c r="AC12" s="7">
        <v>2027</v>
      </c>
      <c r="AE12" s="9"/>
    </row>
    <row r="13" spans="1:31" ht="86.25" customHeight="1" x14ac:dyDescent="0.25">
      <c r="A13" s="30"/>
      <c r="B13" s="2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79" t="s">
        <v>13</v>
      </c>
      <c r="T13" s="70"/>
      <c r="U13" s="70"/>
      <c r="V13" s="70"/>
      <c r="W13" s="70"/>
      <c r="X13" s="70"/>
      <c r="Y13" s="70" t="s">
        <v>14</v>
      </c>
      <c r="Z13" s="70"/>
      <c r="AA13" s="70"/>
      <c r="AB13" s="70"/>
      <c r="AC13" s="70"/>
    </row>
    <row r="14" spans="1:31" ht="77.25" customHeight="1" x14ac:dyDescent="0.25">
      <c r="A14" s="30"/>
      <c r="B14" s="26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79" t="s">
        <v>15</v>
      </c>
      <c r="T14" s="70" t="s">
        <v>16</v>
      </c>
      <c r="U14" s="8">
        <v>77.7</v>
      </c>
      <c r="V14" s="8">
        <v>77.7</v>
      </c>
      <c r="W14" s="8">
        <v>83.5</v>
      </c>
      <c r="X14" s="8">
        <v>95.7</v>
      </c>
      <c r="Y14" s="17">
        <v>100</v>
      </c>
      <c r="Z14" s="8">
        <v>100</v>
      </c>
      <c r="AA14" s="8">
        <v>100</v>
      </c>
      <c r="AB14" s="8">
        <v>100</v>
      </c>
      <c r="AC14" s="70">
        <v>2027</v>
      </c>
    </row>
    <row r="15" spans="1:31" ht="37.5" x14ac:dyDescent="0.25">
      <c r="A15" s="30"/>
      <c r="B15" s="2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79" t="s">
        <v>17</v>
      </c>
      <c r="T15" s="70" t="s">
        <v>16</v>
      </c>
      <c r="U15" s="8">
        <v>100</v>
      </c>
      <c r="V15" s="8">
        <v>100</v>
      </c>
      <c r="W15" s="8">
        <v>100</v>
      </c>
      <c r="X15" s="8">
        <v>100</v>
      </c>
      <c r="Y15" s="8">
        <v>100</v>
      </c>
      <c r="Z15" s="8">
        <v>100</v>
      </c>
      <c r="AA15" s="8">
        <v>100</v>
      </c>
      <c r="AB15" s="8">
        <v>100</v>
      </c>
      <c r="AC15" s="70">
        <v>2027</v>
      </c>
    </row>
    <row r="16" spans="1:31" ht="60.75" customHeight="1" x14ac:dyDescent="0.25">
      <c r="A16" s="30"/>
      <c r="B16" s="2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79" t="s">
        <v>18</v>
      </c>
      <c r="T16" s="70" t="s">
        <v>16</v>
      </c>
      <c r="U16" s="8">
        <v>93</v>
      </c>
      <c r="V16" s="8">
        <v>93</v>
      </c>
      <c r="W16" s="8">
        <v>93</v>
      </c>
      <c r="X16" s="8">
        <v>93</v>
      </c>
      <c r="Y16" s="8">
        <v>93</v>
      </c>
      <c r="Z16" s="8">
        <v>93</v>
      </c>
      <c r="AA16" s="8">
        <v>93</v>
      </c>
      <c r="AB16" s="8">
        <v>93</v>
      </c>
      <c r="AC16" s="70">
        <v>2027</v>
      </c>
    </row>
    <row r="17" spans="1:31" ht="62.25" customHeight="1" x14ac:dyDescent="0.25">
      <c r="A17" s="30"/>
      <c r="B17" s="2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79" t="s">
        <v>19</v>
      </c>
      <c r="T17" s="70" t="s">
        <v>16</v>
      </c>
      <c r="U17" s="8">
        <v>21.3</v>
      </c>
      <c r="V17" s="8">
        <v>21.3</v>
      </c>
      <c r="W17" s="8">
        <v>21.3</v>
      </c>
      <c r="X17" s="8">
        <v>20.7</v>
      </c>
      <c r="Y17" s="8">
        <v>20.7</v>
      </c>
      <c r="Z17" s="8">
        <v>20.7</v>
      </c>
      <c r="AA17" s="8">
        <v>20.7</v>
      </c>
      <c r="AB17" s="8">
        <v>20.7</v>
      </c>
      <c r="AC17" s="70">
        <v>2027</v>
      </c>
    </row>
    <row r="18" spans="1:31" ht="97.5" customHeight="1" x14ac:dyDescent="0.4">
      <c r="A18" s="30"/>
      <c r="B18" s="2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79" t="s">
        <v>20</v>
      </c>
      <c r="T18" s="70" t="s">
        <v>16</v>
      </c>
      <c r="U18" s="8">
        <v>97.2</v>
      </c>
      <c r="V18" s="17">
        <v>97.4</v>
      </c>
      <c r="W18" s="8">
        <v>97.5</v>
      </c>
      <c r="X18" s="8">
        <v>97.6</v>
      </c>
      <c r="Y18" s="8">
        <v>97.9</v>
      </c>
      <c r="Z18" s="8">
        <v>98</v>
      </c>
      <c r="AA18" s="8">
        <v>98</v>
      </c>
      <c r="AB18" s="8">
        <v>98</v>
      </c>
      <c r="AC18" s="70">
        <v>2027</v>
      </c>
      <c r="AD18" s="86"/>
    </row>
    <row r="19" spans="1:31" ht="76.5" customHeight="1" x14ac:dyDescent="0.4">
      <c r="A19" s="30"/>
      <c r="B19" s="2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79" t="s">
        <v>21</v>
      </c>
      <c r="T19" s="70" t="s">
        <v>16</v>
      </c>
      <c r="U19" s="8">
        <v>76.599999999999994</v>
      </c>
      <c r="V19" s="8">
        <v>78</v>
      </c>
      <c r="W19" s="8">
        <v>79</v>
      </c>
      <c r="X19" s="8">
        <v>82</v>
      </c>
      <c r="Y19" s="8">
        <v>82</v>
      </c>
      <c r="Z19" s="8">
        <v>82</v>
      </c>
      <c r="AA19" s="8">
        <v>82</v>
      </c>
      <c r="AB19" s="8">
        <v>82</v>
      </c>
      <c r="AC19" s="70">
        <v>2027</v>
      </c>
      <c r="AD19" s="86"/>
    </row>
    <row r="20" spans="1:31" ht="30" customHeight="1" x14ac:dyDescent="0.25">
      <c r="A20" s="30"/>
      <c r="B20" s="26">
        <v>0</v>
      </c>
      <c r="C20" s="14">
        <v>1</v>
      </c>
      <c r="D20" s="14">
        <v>1</v>
      </c>
      <c r="E20" s="14">
        <v>0</v>
      </c>
      <c r="F20" s="14">
        <v>7</v>
      </c>
      <c r="G20" s="14">
        <v>0</v>
      </c>
      <c r="H20" s="14">
        <v>0</v>
      </c>
      <c r="I20" s="14">
        <v>0</v>
      </c>
      <c r="J20" s="14">
        <v>1</v>
      </c>
      <c r="K20" s="14">
        <v>1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 t="s">
        <v>22</v>
      </c>
      <c r="T20" s="7" t="s">
        <v>12</v>
      </c>
      <c r="U20" s="16">
        <f>U21+U42+U63+U75</f>
        <v>2508690.1</v>
      </c>
      <c r="V20" s="16">
        <f>V21+V42+V63+V75</f>
        <v>2694126.8</v>
      </c>
      <c r="W20" s="16">
        <f>W21+W42+W63+W75+W94</f>
        <v>2688568.4</v>
      </c>
      <c r="X20" s="16">
        <f>X21+X42+X63+X75+X94+X100</f>
        <v>3210604.7</v>
      </c>
      <c r="Y20" s="16">
        <f t="shared" ref="Y20:AA20" si="1">Y21+Y42+Y63+Y75+Y94+Y100</f>
        <v>3228479.2</v>
      </c>
      <c r="Z20" s="16">
        <f t="shared" si="1"/>
        <v>3544950</v>
      </c>
      <c r="AA20" s="16">
        <f t="shared" si="1"/>
        <v>3766687.3000000003</v>
      </c>
      <c r="AB20" s="16">
        <f>SUM(U20:AA20)</f>
        <v>21642106.5</v>
      </c>
      <c r="AC20" s="7">
        <v>2027</v>
      </c>
      <c r="AE20" s="9"/>
    </row>
    <row r="21" spans="1:31" ht="64.5" customHeight="1" x14ac:dyDescent="0.25">
      <c r="A21" s="30"/>
      <c r="B21" s="26">
        <v>0</v>
      </c>
      <c r="C21" s="14">
        <v>1</v>
      </c>
      <c r="D21" s="14">
        <v>1</v>
      </c>
      <c r="E21" s="14">
        <v>0</v>
      </c>
      <c r="F21" s="14">
        <v>7</v>
      </c>
      <c r="G21" s="14">
        <v>0</v>
      </c>
      <c r="H21" s="14">
        <v>0</v>
      </c>
      <c r="I21" s="14">
        <v>0</v>
      </c>
      <c r="J21" s="14">
        <v>1</v>
      </c>
      <c r="K21" s="14">
        <v>1</v>
      </c>
      <c r="L21" s="14">
        <v>0</v>
      </c>
      <c r="M21" s="14">
        <v>1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8" t="s">
        <v>159</v>
      </c>
      <c r="T21" s="73" t="s">
        <v>12</v>
      </c>
      <c r="U21" s="19">
        <f>U23+U24+U25+U26+U27+U28+U29+U32+U33+U34+U35+U40</f>
        <v>1861374.3</v>
      </c>
      <c r="V21" s="19">
        <f t="shared" ref="V21:AA21" si="2">V23+V24+V25+V26+V27+V28+V29+V32+V33+V34+V35+V40</f>
        <v>2073064.4</v>
      </c>
      <c r="W21" s="19">
        <f t="shared" si="2"/>
        <v>2458048.1999999997</v>
      </c>
      <c r="X21" s="19">
        <f>X23+X24+X25+X26+X27+X28+X29+X32+X33+X34+X35+X40</f>
        <v>2921070.6</v>
      </c>
      <c r="Y21" s="19">
        <f t="shared" si="2"/>
        <v>2970371.2</v>
      </c>
      <c r="Z21" s="19">
        <f t="shared" si="2"/>
        <v>3321724.8</v>
      </c>
      <c r="AA21" s="19">
        <f t="shared" si="2"/>
        <v>3543462.1</v>
      </c>
      <c r="AB21" s="16">
        <f>SUM(U21:AA21)</f>
        <v>19149115.600000001</v>
      </c>
      <c r="AC21" s="33">
        <v>2027</v>
      </c>
    </row>
    <row r="22" spans="1:31" ht="54" customHeight="1" x14ac:dyDescent="0.25">
      <c r="A22" s="30"/>
      <c r="B22" s="2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79" t="s">
        <v>23</v>
      </c>
      <c r="T22" s="70" t="s">
        <v>24</v>
      </c>
      <c r="U22" s="20">
        <v>23211</v>
      </c>
      <c r="V22" s="20">
        <v>23410</v>
      </c>
      <c r="W22" s="42">
        <v>23650</v>
      </c>
      <c r="X22" s="20">
        <v>23600</v>
      </c>
      <c r="Y22" s="20">
        <v>23008</v>
      </c>
      <c r="Z22" s="20">
        <v>23008</v>
      </c>
      <c r="AA22" s="20">
        <v>23008</v>
      </c>
      <c r="AB22" s="20">
        <v>23008</v>
      </c>
      <c r="AC22" s="70">
        <v>2027</v>
      </c>
    </row>
    <row r="23" spans="1:31" ht="24" customHeight="1" x14ac:dyDescent="0.25">
      <c r="A23" s="30"/>
      <c r="B23" s="26">
        <v>0</v>
      </c>
      <c r="C23" s="14">
        <v>1</v>
      </c>
      <c r="D23" s="14">
        <v>1</v>
      </c>
      <c r="E23" s="14">
        <v>0</v>
      </c>
      <c r="F23" s="14">
        <v>7</v>
      </c>
      <c r="G23" s="14">
        <v>0</v>
      </c>
      <c r="H23" s="14">
        <v>1</v>
      </c>
      <c r="I23" s="14">
        <v>0</v>
      </c>
      <c r="J23" s="14">
        <v>1</v>
      </c>
      <c r="K23" s="14">
        <v>1</v>
      </c>
      <c r="L23" s="14">
        <v>0</v>
      </c>
      <c r="M23" s="14">
        <v>1</v>
      </c>
      <c r="N23" s="14">
        <v>9</v>
      </c>
      <c r="O23" s="14">
        <v>9</v>
      </c>
      <c r="P23" s="14">
        <v>9</v>
      </c>
      <c r="Q23" s="14">
        <v>9</v>
      </c>
      <c r="R23" s="14">
        <v>9</v>
      </c>
      <c r="S23" s="87" t="s">
        <v>135</v>
      </c>
      <c r="T23" s="90" t="s">
        <v>25</v>
      </c>
      <c r="U23" s="12">
        <v>680137.6</v>
      </c>
      <c r="V23" s="12">
        <v>793996.1</v>
      </c>
      <c r="W23" s="12">
        <v>938582.3</v>
      </c>
      <c r="X23" s="12">
        <v>1062778.2</v>
      </c>
      <c r="Y23" s="12">
        <v>1050029.6000000001</v>
      </c>
      <c r="Z23" s="12">
        <v>1245820.7</v>
      </c>
      <c r="AA23" s="12">
        <v>1446591.6</v>
      </c>
      <c r="AB23" s="12">
        <f>SUM(U23:AA23)</f>
        <v>7217936.1000000015</v>
      </c>
      <c r="AC23" s="70">
        <v>2027</v>
      </c>
    </row>
    <row r="24" spans="1:31" ht="24" customHeight="1" x14ac:dyDescent="0.25">
      <c r="A24" s="30"/>
      <c r="B24" s="26">
        <v>0</v>
      </c>
      <c r="C24" s="14">
        <v>1</v>
      </c>
      <c r="D24" s="14">
        <v>1</v>
      </c>
      <c r="E24" s="14">
        <v>0</v>
      </c>
      <c r="F24" s="14">
        <v>7</v>
      </c>
      <c r="G24" s="14">
        <v>0</v>
      </c>
      <c r="H24" s="14">
        <v>2</v>
      </c>
      <c r="I24" s="14">
        <v>0</v>
      </c>
      <c r="J24" s="14">
        <v>1</v>
      </c>
      <c r="K24" s="14">
        <v>1</v>
      </c>
      <c r="L24" s="14">
        <v>0</v>
      </c>
      <c r="M24" s="14">
        <v>1</v>
      </c>
      <c r="N24" s="14">
        <v>9</v>
      </c>
      <c r="O24" s="14">
        <v>9</v>
      </c>
      <c r="P24" s="14">
        <v>9</v>
      </c>
      <c r="Q24" s="14">
        <v>9</v>
      </c>
      <c r="R24" s="14">
        <v>9</v>
      </c>
      <c r="S24" s="88"/>
      <c r="T24" s="91"/>
      <c r="U24" s="12">
        <v>74316.100000000006</v>
      </c>
      <c r="V24" s="12">
        <v>78095.5</v>
      </c>
      <c r="W24" s="12">
        <v>92480.8</v>
      </c>
      <c r="X24" s="12">
        <v>104410.9</v>
      </c>
      <c r="Y24" s="12">
        <v>101678.5</v>
      </c>
      <c r="Z24" s="12">
        <v>122124.7</v>
      </c>
      <c r="AA24" s="12">
        <v>143091.1</v>
      </c>
      <c r="AB24" s="12">
        <f t="shared" ref="AB24:AB29" si="3">SUM(U24:AA24)</f>
        <v>716197.6</v>
      </c>
      <c r="AC24" s="70">
        <v>2027</v>
      </c>
    </row>
    <row r="25" spans="1:31" ht="24" customHeight="1" x14ac:dyDescent="0.25">
      <c r="A25" s="30"/>
      <c r="B25" s="26">
        <v>0</v>
      </c>
      <c r="C25" s="14">
        <v>1</v>
      </c>
      <c r="D25" s="14">
        <v>1</v>
      </c>
      <c r="E25" s="14">
        <v>1</v>
      </c>
      <c r="F25" s="14">
        <v>0</v>
      </c>
      <c r="G25" s="14">
        <v>0</v>
      </c>
      <c r="H25" s="14">
        <v>4</v>
      </c>
      <c r="I25" s="14">
        <v>0</v>
      </c>
      <c r="J25" s="14">
        <v>1</v>
      </c>
      <c r="K25" s="14">
        <v>1</v>
      </c>
      <c r="L25" s="14">
        <v>0</v>
      </c>
      <c r="M25" s="14">
        <v>1</v>
      </c>
      <c r="N25" s="14">
        <v>9</v>
      </c>
      <c r="O25" s="14">
        <v>9</v>
      </c>
      <c r="P25" s="14">
        <v>9</v>
      </c>
      <c r="Q25" s="14">
        <v>9</v>
      </c>
      <c r="R25" s="14">
        <v>9</v>
      </c>
      <c r="S25" s="88"/>
      <c r="T25" s="91"/>
      <c r="U25" s="12">
        <v>43.8</v>
      </c>
      <c r="V25" s="12">
        <v>15.2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f t="shared" si="3"/>
        <v>59</v>
      </c>
      <c r="AC25" s="70">
        <v>2022</v>
      </c>
    </row>
    <row r="26" spans="1:31" ht="24" customHeight="1" x14ac:dyDescent="0.25">
      <c r="A26" s="30"/>
      <c r="B26" s="26">
        <v>0</v>
      </c>
      <c r="C26" s="14">
        <v>1</v>
      </c>
      <c r="D26" s="14">
        <v>1</v>
      </c>
      <c r="E26" s="14">
        <v>0</v>
      </c>
      <c r="F26" s="14">
        <v>7</v>
      </c>
      <c r="G26" s="14">
        <v>0</v>
      </c>
      <c r="H26" s="14">
        <v>1</v>
      </c>
      <c r="I26" s="14">
        <v>0</v>
      </c>
      <c r="J26" s="14">
        <v>1</v>
      </c>
      <c r="K26" s="14">
        <v>1</v>
      </c>
      <c r="L26" s="14">
        <v>0</v>
      </c>
      <c r="M26" s="14">
        <v>1</v>
      </c>
      <c r="N26" s="14">
        <v>1</v>
      </c>
      <c r="O26" s="14">
        <v>1</v>
      </c>
      <c r="P26" s="14">
        <v>3</v>
      </c>
      <c r="Q26" s="14">
        <v>9</v>
      </c>
      <c r="R26" s="14">
        <v>0</v>
      </c>
      <c r="S26" s="88"/>
      <c r="T26" s="91"/>
      <c r="U26" s="12">
        <v>0</v>
      </c>
      <c r="V26" s="12">
        <v>11725.2</v>
      </c>
      <c r="W26" s="12">
        <v>13429.9</v>
      </c>
      <c r="X26" s="12">
        <v>12696.2</v>
      </c>
      <c r="Y26" s="12">
        <v>0</v>
      </c>
      <c r="Z26" s="12">
        <v>0</v>
      </c>
      <c r="AA26" s="12">
        <v>0</v>
      </c>
      <c r="AB26" s="12">
        <f t="shared" si="3"/>
        <v>37851.300000000003</v>
      </c>
      <c r="AC26" s="70">
        <v>2024</v>
      </c>
    </row>
    <row r="27" spans="1:31" ht="24" customHeight="1" x14ac:dyDescent="0.25">
      <c r="A27" s="30"/>
      <c r="B27" s="26">
        <v>0</v>
      </c>
      <c r="C27" s="14">
        <v>1</v>
      </c>
      <c r="D27" s="14">
        <v>1</v>
      </c>
      <c r="E27" s="14">
        <v>0</v>
      </c>
      <c r="F27" s="14">
        <v>7</v>
      </c>
      <c r="G27" s="14">
        <v>0</v>
      </c>
      <c r="H27" s="14">
        <v>2</v>
      </c>
      <c r="I27" s="14">
        <v>0</v>
      </c>
      <c r="J27" s="14">
        <v>1</v>
      </c>
      <c r="K27" s="14">
        <v>1</v>
      </c>
      <c r="L27" s="14">
        <v>0</v>
      </c>
      <c r="M27" s="14">
        <v>1</v>
      </c>
      <c r="N27" s="14">
        <v>1</v>
      </c>
      <c r="O27" s="14">
        <v>1</v>
      </c>
      <c r="P27" s="14">
        <v>3</v>
      </c>
      <c r="Q27" s="14">
        <v>9</v>
      </c>
      <c r="R27" s="14">
        <v>0</v>
      </c>
      <c r="S27" s="88"/>
      <c r="T27" s="91"/>
      <c r="U27" s="12">
        <v>0</v>
      </c>
      <c r="V27" s="12">
        <v>1503.2</v>
      </c>
      <c r="W27" s="12">
        <v>1705.6</v>
      </c>
      <c r="X27" s="12">
        <v>1489.8</v>
      </c>
      <c r="Y27" s="12">
        <v>0</v>
      </c>
      <c r="Z27" s="12">
        <v>0</v>
      </c>
      <c r="AA27" s="12">
        <v>0</v>
      </c>
      <c r="AB27" s="12">
        <f t="shared" si="3"/>
        <v>4698.6000000000004</v>
      </c>
      <c r="AC27" s="70">
        <v>2024</v>
      </c>
    </row>
    <row r="28" spans="1:31" ht="24" customHeight="1" x14ac:dyDescent="0.25">
      <c r="A28" s="30"/>
      <c r="B28" s="26">
        <v>0</v>
      </c>
      <c r="C28" s="14">
        <v>1</v>
      </c>
      <c r="D28" s="14">
        <v>1</v>
      </c>
      <c r="E28" s="14">
        <v>0</v>
      </c>
      <c r="F28" s="14">
        <v>7</v>
      </c>
      <c r="G28" s="14">
        <v>0</v>
      </c>
      <c r="H28" s="14">
        <v>1</v>
      </c>
      <c r="I28" s="14">
        <v>0</v>
      </c>
      <c r="J28" s="14">
        <v>1</v>
      </c>
      <c r="K28" s="14">
        <v>1</v>
      </c>
      <c r="L28" s="14">
        <v>0</v>
      </c>
      <c r="M28" s="14">
        <v>1</v>
      </c>
      <c r="N28" s="14" t="s">
        <v>37</v>
      </c>
      <c r="O28" s="14">
        <v>1</v>
      </c>
      <c r="P28" s="14">
        <v>3</v>
      </c>
      <c r="Q28" s="14">
        <v>9</v>
      </c>
      <c r="R28" s="14">
        <v>0</v>
      </c>
      <c r="S28" s="88"/>
      <c r="T28" s="91"/>
      <c r="U28" s="12">
        <v>0</v>
      </c>
      <c r="V28" s="12">
        <v>118.4</v>
      </c>
      <c r="W28" s="12">
        <v>135.6</v>
      </c>
      <c r="X28" s="12">
        <v>128.30000000000001</v>
      </c>
      <c r="Y28" s="12">
        <v>0</v>
      </c>
      <c r="Z28" s="12">
        <v>0</v>
      </c>
      <c r="AA28" s="12">
        <v>0</v>
      </c>
      <c r="AB28" s="12">
        <f t="shared" si="3"/>
        <v>382.3</v>
      </c>
      <c r="AC28" s="70">
        <v>2024</v>
      </c>
    </row>
    <row r="29" spans="1:31" ht="24" customHeight="1" x14ac:dyDescent="0.25">
      <c r="A29" s="30"/>
      <c r="B29" s="26">
        <v>0</v>
      </c>
      <c r="C29" s="14">
        <v>1</v>
      </c>
      <c r="D29" s="14">
        <v>1</v>
      </c>
      <c r="E29" s="14">
        <v>0</v>
      </c>
      <c r="F29" s="14">
        <v>7</v>
      </c>
      <c r="G29" s="14">
        <v>0</v>
      </c>
      <c r="H29" s="14">
        <v>2</v>
      </c>
      <c r="I29" s="14">
        <v>0</v>
      </c>
      <c r="J29" s="14">
        <v>1</v>
      </c>
      <c r="K29" s="14">
        <v>1</v>
      </c>
      <c r="L29" s="14">
        <v>0</v>
      </c>
      <c r="M29" s="14">
        <v>1</v>
      </c>
      <c r="N29" s="14" t="s">
        <v>37</v>
      </c>
      <c r="O29" s="14">
        <v>1</v>
      </c>
      <c r="P29" s="14">
        <v>3</v>
      </c>
      <c r="Q29" s="14">
        <v>9</v>
      </c>
      <c r="R29" s="14">
        <v>0</v>
      </c>
      <c r="S29" s="89"/>
      <c r="T29" s="92"/>
      <c r="U29" s="12">
        <v>0</v>
      </c>
      <c r="V29" s="12">
        <v>15.2</v>
      </c>
      <c r="W29" s="12">
        <v>17.2</v>
      </c>
      <c r="X29" s="12">
        <v>15</v>
      </c>
      <c r="Y29" s="12">
        <v>0</v>
      </c>
      <c r="Z29" s="12">
        <v>0</v>
      </c>
      <c r="AA29" s="12">
        <v>0</v>
      </c>
      <c r="AB29" s="12">
        <f t="shared" si="3"/>
        <v>47.4</v>
      </c>
      <c r="AC29" s="70">
        <v>2024</v>
      </c>
    </row>
    <row r="30" spans="1:31" ht="56.25" x14ac:dyDescent="0.25">
      <c r="A30" s="30"/>
      <c r="B30" s="2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79" t="s">
        <v>155</v>
      </c>
      <c r="T30" s="70" t="s">
        <v>26</v>
      </c>
      <c r="U30" s="70">
        <v>81</v>
      </c>
      <c r="V30" s="70">
        <v>82</v>
      </c>
      <c r="W30" s="70">
        <v>83</v>
      </c>
      <c r="X30" s="70">
        <v>83</v>
      </c>
      <c r="Y30" s="70">
        <v>83</v>
      </c>
      <c r="Z30" s="70">
        <v>83</v>
      </c>
      <c r="AA30" s="70">
        <v>83</v>
      </c>
      <c r="AB30" s="70">
        <v>83</v>
      </c>
      <c r="AC30" s="70">
        <v>2027</v>
      </c>
    </row>
    <row r="31" spans="1:31" ht="40.5" customHeight="1" x14ac:dyDescent="0.25">
      <c r="A31" s="30"/>
      <c r="B31" s="2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79" t="s">
        <v>136</v>
      </c>
      <c r="T31" s="70" t="s">
        <v>27</v>
      </c>
      <c r="U31" s="70">
        <v>17</v>
      </c>
      <c r="V31" s="70">
        <v>16</v>
      </c>
      <c r="W31" s="70">
        <v>16</v>
      </c>
      <c r="X31" s="70">
        <v>16</v>
      </c>
      <c r="Y31" s="70">
        <v>16</v>
      </c>
      <c r="Z31" s="70">
        <v>16</v>
      </c>
      <c r="AA31" s="70">
        <v>16</v>
      </c>
      <c r="AB31" s="70">
        <v>16</v>
      </c>
      <c r="AC31" s="70">
        <v>2027</v>
      </c>
    </row>
    <row r="32" spans="1:31" ht="21" customHeight="1" x14ac:dyDescent="0.25">
      <c r="A32" s="30"/>
      <c r="B32" s="26">
        <v>0</v>
      </c>
      <c r="C32" s="14">
        <v>1</v>
      </c>
      <c r="D32" s="14">
        <v>1</v>
      </c>
      <c r="E32" s="14">
        <v>0</v>
      </c>
      <c r="F32" s="14">
        <v>7</v>
      </c>
      <c r="G32" s="14">
        <v>0</v>
      </c>
      <c r="H32" s="14">
        <v>1</v>
      </c>
      <c r="I32" s="14">
        <v>0</v>
      </c>
      <c r="J32" s="14">
        <v>1</v>
      </c>
      <c r="K32" s="14">
        <v>1</v>
      </c>
      <c r="L32" s="14">
        <v>0</v>
      </c>
      <c r="M32" s="14">
        <v>1</v>
      </c>
      <c r="N32" s="14">
        <v>1</v>
      </c>
      <c r="O32" s="14">
        <v>0</v>
      </c>
      <c r="P32" s="14">
        <v>7</v>
      </c>
      <c r="Q32" s="14">
        <v>4</v>
      </c>
      <c r="R32" s="14">
        <v>0</v>
      </c>
      <c r="S32" s="102" t="s">
        <v>137</v>
      </c>
      <c r="T32" s="93" t="s">
        <v>25</v>
      </c>
      <c r="U32" s="12">
        <v>991876.5</v>
      </c>
      <c r="V32" s="21">
        <v>1053136.7</v>
      </c>
      <c r="W32" s="21">
        <v>1238017.5</v>
      </c>
      <c r="X32" s="21">
        <v>1497083.6</v>
      </c>
      <c r="Y32" s="21">
        <v>1597667.5</v>
      </c>
      <c r="Z32" s="21">
        <v>1700257.4</v>
      </c>
      <c r="AA32" s="21">
        <v>1700257.4</v>
      </c>
      <c r="AB32" s="12">
        <f>U32+V32+W32+X32+Y32+Z32+AA32</f>
        <v>9778296.6000000015</v>
      </c>
      <c r="AC32" s="70">
        <v>2027</v>
      </c>
    </row>
    <row r="33" spans="1:29" ht="24.75" customHeight="1" x14ac:dyDescent="0.25">
      <c r="A33" s="30"/>
      <c r="B33" s="26">
        <v>0</v>
      </c>
      <c r="C33" s="14">
        <v>1</v>
      </c>
      <c r="D33" s="14">
        <v>1</v>
      </c>
      <c r="E33" s="14">
        <v>0</v>
      </c>
      <c r="F33" s="14">
        <v>7</v>
      </c>
      <c r="G33" s="14">
        <v>0</v>
      </c>
      <c r="H33" s="14">
        <v>2</v>
      </c>
      <c r="I33" s="14">
        <v>0</v>
      </c>
      <c r="J33" s="14">
        <v>1</v>
      </c>
      <c r="K33" s="14">
        <v>1</v>
      </c>
      <c r="L33" s="14">
        <v>0</v>
      </c>
      <c r="M33" s="14">
        <v>1</v>
      </c>
      <c r="N33" s="14">
        <v>1</v>
      </c>
      <c r="O33" s="14">
        <v>0</v>
      </c>
      <c r="P33" s="14">
        <v>7</v>
      </c>
      <c r="Q33" s="14">
        <v>5</v>
      </c>
      <c r="R33" s="14">
        <v>0</v>
      </c>
      <c r="S33" s="102"/>
      <c r="T33" s="93"/>
      <c r="U33" s="12">
        <v>114938.1</v>
      </c>
      <c r="V33" s="21">
        <v>129094.5</v>
      </c>
      <c r="W33" s="21">
        <v>142506.4</v>
      </c>
      <c r="X33" s="21">
        <v>173249</v>
      </c>
      <c r="Y33" s="21">
        <v>175635.6</v>
      </c>
      <c r="Z33" s="21">
        <v>175717</v>
      </c>
      <c r="AA33" s="21">
        <v>175717</v>
      </c>
      <c r="AB33" s="12">
        <f t="shared" ref="AB33:AB35" si="4">U33+V33+W33+X33+Y33+Z33+AA33</f>
        <v>1086857.6000000001</v>
      </c>
      <c r="AC33" s="70">
        <v>2027</v>
      </c>
    </row>
    <row r="34" spans="1:29" ht="25.5" customHeight="1" x14ac:dyDescent="0.25">
      <c r="A34" s="30"/>
      <c r="B34" s="26">
        <v>0</v>
      </c>
      <c r="C34" s="14">
        <v>1</v>
      </c>
      <c r="D34" s="14">
        <v>1</v>
      </c>
      <c r="E34" s="14">
        <v>1</v>
      </c>
      <c r="F34" s="14">
        <v>0</v>
      </c>
      <c r="G34" s="14">
        <v>0</v>
      </c>
      <c r="H34" s="14">
        <v>4</v>
      </c>
      <c r="I34" s="14">
        <v>0</v>
      </c>
      <c r="J34" s="14">
        <v>1</v>
      </c>
      <c r="K34" s="14">
        <v>1</v>
      </c>
      <c r="L34" s="14">
        <v>0</v>
      </c>
      <c r="M34" s="14">
        <v>1</v>
      </c>
      <c r="N34" s="14">
        <v>1</v>
      </c>
      <c r="O34" s="14">
        <v>0</v>
      </c>
      <c r="P34" s="14">
        <v>7</v>
      </c>
      <c r="Q34" s="14">
        <v>4</v>
      </c>
      <c r="R34" s="14">
        <v>0</v>
      </c>
      <c r="S34" s="102"/>
      <c r="T34" s="93"/>
      <c r="U34" s="12">
        <v>58.9</v>
      </c>
      <c r="V34" s="21">
        <v>11.8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12">
        <f t="shared" si="4"/>
        <v>70.7</v>
      </c>
      <c r="AC34" s="70">
        <v>2022</v>
      </c>
    </row>
    <row r="35" spans="1:29" ht="19.5" customHeight="1" x14ac:dyDescent="0.25">
      <c r="A35" s="30"/>
      <c r="B35" s="26">
        <v>0</v>
      </c>
      <c r="C35" s="14">
        <v>1</v>
      </c>
      <c r="D35" s="14">
        <v>1</v>
      </c>
      <c r="E35" s="14">
        <v>1</v>
      </c>
      <c r="F35" s="14">
        <v>0</v>
      </c>
      <c r="G35" s="14">
        <v>0</v>
      </c>
      <c r="H35" s="14">
        <v>4</v>
      </c>
      <c r="I35" s="14">
        <v>0</v>
      </c>
      <c r="J35" s="14">
        <v>1</v>
      </c>
      <c r="K35" s="14">
        <v>1</v>
      </c>
      <c r="L35" s="14">
        <v>0</v>
      </c>
      <c r="M35" s="14">
        <v>1</v>
      </c>
      <c r="N35" s="14">
        <v>1</v>
      </c>
      <c r="O35" s="14">
        <v>0</v>
      </c>
      <c r="P35" s="14">
        <v>7</v>
      </c>
      <c r="Q35" s="14">
        <v>5</v>
      </c>
      <c r="R35" s="14">
        <v>0</v>
      </c>
      <c r="S35" s="102"/>
      <c r="T35" s="93"/>
      <c r="U35" s="12">
        <v>3.3</v>
      </c>
      <c r="V35" s="21">
        <v>1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12">
        <f t="shared" si="4"/>
        <v>4.3</v>
      </c>
      <c r="AC35" s="70">
        <v>2022</v>
      </c>
    </row>
    <row r="36" spans="1:29" ht="37.5" x14ac:dyDescent="0.25">
      <c r="A36" s="30"/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74" t="s">
        <v>138</v>
      </c>
      <c r="T36" s="70" t="s">
        <v>27</v>
      </c>
      <c r="U36" s="70">
        <v>81</v>
      </c>
      <c r="V36" s="70">
        <v>82</v>
      </c>
      <c r="W36" s="70">
        <v>83</v>
      </c>
      <c r="X36" s="70">
        <v>83</v>
      </c>
      <c r="Y36" s="70">
        <v>83</v>
      </c>
      <c r="Z36" s="70">
        <v>83</v>
      </c>
      <c r="AA36" s="70">
        <v>83</v>
      </c>
      <c r="AB36" s="70">
        <v>83</v>
      </c>
      <c r="AC36" s="70">
        <v>2027</v>
      </c>
    </row>
    <row r="37" spans="1:29" ht="25.5" customHeight="1" x14ac:dyDescent="0.25">
      <c r="A37" s="30"/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79" t="s">
        <v>28</v>
      </c>
      <c r="T37" s="70" t="s">
        <v>27</v>
      </c>
      <c r="U37" s="70">
        <v>17</v>
      </c>
      <c r="V37" s="70">
        <v>16</v>
      </c>
      <c r="W37" s="70">
        <v>16</v>
      </c>
      <c r="X37" s="70">
        <v>16</v>
      </c>
      <c r="Y37" s="70">
        <v>16</v>
      </c>
      <c r="Z37" s="70">
        <v>16</v>
      </c>
      <c r="AA37" s="70">
        <v>16</v>
      </c>
      <c r="AB37" s="70">
        <v>16</v>
      </c>
      <c r="AC37" s="70">
        <v>2027</v>
      </c>
    </row>
    <row r="38" spans="1:29" ht="57" customHeight="1" x14ac:dyDescent="0.25">
      <c r="A38" s="30"/>
      <c r="B38" s="2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74" t="s">
        <v>139</v>
      </c>
      <c r="T38" s="70" t="s">
        <v>29</v>
      </c>
      <c r="U38" s="70">
        <v>1</v>
      </c>
      <c r="V38" s="70">
        <v>1</v>
      </c>
      <c r="W38" s="70">
        <v>1</v>
      </c>
      <c r="X38" s="70">
        <v>1</v>
      </c>
      <c r="Y38" s="70">
        <v>1</v>
      </c>
      <c r="Z38" s="70">
        <v>1</v>
      </c>
      <c r="AA38" s="70">
        <v>1</v>
      </c>
      <c r="AB38" s="70">
        <v>1</v>
      </c>
      <c r="AC38" s="70">
        <v>2027</v>
      </c>
    </row>
    <row r="39" spans="1:29" ht="56.25" x14ac:dyDescent="0.25">
      <c r="A39" s="30"/>
      <c r="B39" s="2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79" t="s">
        <v>30</v>
      </c>
      <c r="T39" s="70" t="s">
        <v>27</v>
      </c>
      <c r="U39" s="70">
        <v>81</v>
      </c>
      <c r="V39" s="70">
        <v>82</v>
      </c>
      <c r="W39" s="70">
        <v>83</v>
      </c>
      <c r="X39" s="70">
        <v>83</v>
      </c>
      <c r="Y39" s="70">
        <v>83</v>
      </c>
      <c r="Z39" s="70">
        <v>83</v>
      </c>
      <c r="AA39" s="70">
        <v>83</v>
      </c>
      <c r="AB39" s="70">
        <v>83</v>
      </c>
      <c r="AC39" s="70">
        <v>2027</v>
      </c>
    </row>
    <row r="40" spans="1:29" ht="56.25" customHeight="1" x14ac:dyDescent="0.25">
      <c r="A40" s="30"/>
      <c r="B40" s="26">
        <v>0</v>
      </c>
      <c r="C40" s="14">
        <v>1</v>
      </c>
      <c r="D40" s="14">
        <v>1</v>
      </c>
      <c r="E40" s="14">
        <v>0</v>
      </c>
      <c r="F40" s="14">
        <v>7</v>
      </c>
      <c r="G40" s="14">
        <v>0</v>
      </c>
      <c r="H40" s="14">
        <v>1</v>
      </c>
      <c r="I40" s="14">
        <v>0</v>
      </c>
      <c r="J40" s="14">
        <v>1</v>
      </c>
      <c r="K40" s="14">
        <v>1</v>
      </c>
      <c r="L40" s="14">
        <v>0</v>
      </c>
      <c r="M40" s="14">
        <v>1</v>
      </c>
      <c r="N40" s="14">
        <v>9</v>
      </c>
      <c r="O40" s="14">
        <v>9</v>
      </c>
      <c r="P40" s="14">
        <v>9</v>
      </c>
      <c r="Q40" s="14">
        <v>9</v>
      </c>
      <c r="R40" s="14">
        <v>9</v>
      </c>
      <c r="S40" s="75" t="s">
        <v>178</v>
      </c>
      <c r="T40" s="80" t="s">
        <v>12</v>
      </c>
      <c r="U40" s="8">
        <v>0</v>
      </c>
      <c r="V40" s="12">
        <v>5351.6</v>
      </c>
      <c r="W40" s="12">
        <v>31172.9</v>
      </c>
      <c r="X40" s="12">
        <v>69219.600000000006</v>
      </c>
      <c r="Y40" s="12">
        <v>45360</v>
      </c>
      <c r="Z40" s="12">
        <v>77805</v>
      </c>
      <c r="AA40" s="12">
        <v>77805</v>
      </c>
      <c r="AB40" s="12">
        <f>U40+V40+W40+X40+Y40+Z40+AA40</f>
        <v>306714.09999999998</v>
      </c>
      <c r="AC40" s="70">
        <v>2027</v>
      </c>
    </row>
    <row r="41" spans="1:29" ht="42" customHeight="1" x14ac:dyDescent="0.25">
      <c r="A41" s="30"/>
      <c r="B41" s="2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74" t="s">
        <v>192</v>
      </c>
      <c r="T41" s="70" t="s">
        <v>27</v>
      </c>
      <c r="U41" s="70">
        <v>0</v>
      </c>
      <c r="V41" s="20">
        <v>19</v>
      </c>
      <c r="W41" s="70">
        <v>83</v>
      </c>
      <c r="X41" s="70">
        <v>83</v>
      </c>
      <c r="Y41" s="70">
        <v>83</v>
      </c>
      <c r="Z41" s="70">
        <v>83</v>
      </c>
      <c r="AA41" s="70">
        <v>83</v>
      </c>
      <c r="AB41" s="20">
        <v>83</v>
      </c>
      <c r="AC41" s="70">
        <v>2027</v>
      </c>
    </row>
    <row r="42" spans="1:29" ht="45" customHeight="1" x14ac:dyDescent="0.25">
      <c r="A42" s="30"/>
      <c r="B42" s="26">
        <v>0</v>
      </c>
      <c r="C42" s="14">
        <v>1</v>
      </c>
      <c r="D42" s="14">
        <v>1</v>
      </c>
      <c r="E42" s="14">
        <v>0</v>
      </c>
      <c r="F42" s="14">
        <v>7</v>
      </c>
      <c r="G42" s="14">
        <v>0</v>
      </c>
      <c r="H42" s="14">
        <v>1</v>
      </c>
      <c r="I42" s="14">
        <v>0</v>
      </c>
      <c r="J42" s="14">
        <v>1</v>
      </c>
      <c r="K42" s="14">
        <v>1</v>
      </c>
      <c r="L42" s="14">
        <v>0</v>
      </c>
      <c r="M42" s="14">
        <v>2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5" t="s">
        <v>142</v>
      </c>
      <c r="T42" s="70" t="s">
        <v>12</v>
      </c>
      <c r="U42" s="16">
        <f>U44+U45+U47+U51+U52+U58+U61</f>
        <v>26112.5</v>
      </c>
      <c r="V42" s="16">
        <f>V44+V45+V47+V51+V52+V58+V61</f>
        <v>53975.999999999993</v>
      </c>
      <c r="W42" s="16">
        <f>W44+W45+W47+W51+W52+W58+W61+W54+W53</f>
        <v>47663.199999999997</v>
      </c>
      <c r="X42" s="16">
        <f>X44+X45+X47+X48+X49+X50+X51+X52+X58+X61+X54+X53+X46</f>
        <v>126564.4</v>
      </c>
      <c r="Y42" s="16">
        <f>Y44+Y45+Y47+Y51+Y52+Y58+Y61+Y54+Y53+Y46++Y59</f>
        <v>94882.8</v>
      </c>
      <c r="Z42" s="16">
        <f t="shared" ref="Z42:AA42" si="5">Z44+Z45+Z47+Z51+Z52+Z58+Z61+Z54+Z53+Z46</f>
        <v>60000</v>
      </c>
      <c r="AA42" s="16">
        <f t="shared" si="5"/>
        <v>60000</v>
      </c>
      <c r="AB42" s="16">
        <f>U42+V42+W42+X42+Y42+Z42+AA42</f>
        <v>469198.89999999997</v>
      </c>
      <c r="AC42" s="7">
        <v>2027</v>
      </c>
    </row>
    <row r="43" spans="1:29" ht="37.5" x14ac:dyDescent="0.25">
      <c r="A43" s="30"/>
      <c r="B43" s="2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79" t="s">
        <v>31</v>
      </c>
      <c r="T43" s="70" t="s">
        <v>27</v>
      </c>
      <c r="U43" s="70">
        <v>60</v>
      </c>
      <c r="V43" s="70">
        <v>59</v>
      </c>
      <c r="W43" s="70">
        <v>42</v>
      </c>
      <c r="X43" s="73">
        <v>58</v>
      </c>
      <c r="Y43" s="70">
        <v>87</v>
      </c>
      <c r="Z43" s="70">
        <v>13</v>
      </c>
      <c r="AA43" s="70">
        <v>13</v>
      </c>
      <c r="AB43" s="73">
        <f>U43+V43+W43+X43+Y43+Z43+AA43</f>
        <v>332</v>
      </c>
      <c r="AC43" s="70">
        <v>2027</v>
      </c>
    </row>
    <row r="44" spans="1:29" ht="21.75" customHeight="1" x14ac:dyDescent="0.25">
      <c r="A44" s="30"/>
      <c r="B44" s="26">
        <v>0</v>
      </c>
      <c r="C44" s="14">
        <v>1</v>
      </c>
      <c r="D44" s="14">
        <v>1</v>
      </c>
      <c r="E44" s="14">
        <v>0</v>
      </c>
      <c r="F44" s="14">
        <v>7</v>
      </c>
      <c r="G44" s="14">
        <v>0</v>
      </c>
      <c r="H44" s="14">
        <v>1</v>
      </c>
      <c r="I44" s="14">
        <v>0</v>
      </c>
      <c r="J44" s="14">
        <v>1</v>
      </c>
      <c r="K44" s="14">
        <v>1</v>
      </c>
      <c r="L44" s="14">
        <v>0</v>
      </c>
      <c r="M44" s="14">
        <v>2</v>
      </c>
      <c r="N44" s="14">
        <v>9</v>
      </c>
      <c r="O44" s="14">
        <v>9</v>
      </c>
      <c r="P44" s="14">
        <v>9</v>
      </c>
      <c r="Q44" s="14">
        <v>9</v>
      </c>
      <c r="R44" s="14">
        <v>9</v>
      </c>
      <c r="S44" s="99" t="s">
        <v>198</v>
      </c>
      <c r="T44" s="90" t="s">
        <v>12</v>
      </c>
      <c r="U44" s="12">
        <v>6809.6</v>
      </c>
      <c r="V44" s="12">
        <v>3562</v>
      </c>
      <c r="W44" s="12">
        <v>1363.5</v>
      </c>
      <c r="X44" s="12">
        <v>15873</v>
      </c>
      <c r="Y44" s="12">
        <v>66692.5</v>
      </c>
      <c r="Z44" s="12">
        <v>60000</v>
      </c>
      <c r="AA44" s="12">
        <v>60000</v>
      </c>
      <c r="AB44" s="12">
        <f>U44+V44+W44+X44+Y44+Z44+AA44</f>
        <v>214300.6</v>
      </c>
      <c r="AC44" s="70">
        <v>2027</v>
      </c>
    </row>
    <row r="45" spans="1:29" ht="24" customHeight="1" x14ac:dyDescent="0.25">
      <c r="A45" s="30"/>
      <c r="B45" s="26">
        <v>0</v>
      </c>
      <c r="C45" s="14">
        <v>1</v>
      </c>
      <c r="D45" s="14">
        <v>1</v>
      </c>
      <c r="E45" s="14">
        <v>0</v>
      </c>
      <c r="F45" s="14">
        <v>7</v>
      </c>
      <c r="G45" s="14">
        <v>0</v>
      </c>
      <c r="H45" s="14">
        <v>1</v>
      </c>
      <c r="I45" s="14">
        <v>0</v>
      </c>
      <c r="J45" s="14">
        <v>1</v>
      </c>
      <c r="K45" s="14">
        <v>1</v>
      </c>
      <c r="L45" s="14">
        <v>0</v>
      </c>
      <c r="M45" s="14">
        <v>2</v>
      </c>
      <c r="N45" s="14" t="s">
        <v>37</v>
      </c>
      <c r="O45" s="14">
        <v>1</v>
      </c>
      <c r="P45" s="14">
        <v>0</v>
      </c>
      <c r="Q45" s="14">
        <v>4</v>
      </c>
      <c r="R45" s="14">
        <v>0</v>
      </c>
      <c r="S45" s="100"/>
      <c r="T45" s="91"/>
      <c r="U45" s="12">
        <v>1493</v>
      </c>
      <c r="V45" s="12">
        <v>7070.8</v>
      </c>
      <c r="W45" s="12">
        <v>4709.5</v>
      </c>
      <c r="X45" s="12">
        <v>7795.7</v>
      </c>
      <c r="Y45" s="12">
        <v>16383.5</v>
      </c>
      <c r="Z45" s="12">
        <v>0</v>
      </c>
      <c r="AA45" s="12">
        <v>0</v>
      </c>
      <c r="AB45" s="12">
        <f t="shared" ref="AB45:AB54" si="6">U45+V45+W45+X45+Y45+Z45+AA45</f>
        <v>37452.5</v>
      </c>
      <c r="AC45" s="70">
        <v>2025</v>
      </c>
    </row>
    <row r="46" spans="1:29" ht="24" customHeight="1" x14ac:dyDescent="0.25">
      <c r="A46" s="30"/>
      <c r="B46" s="26">
        <v>0</v>
      </c>
      <c r="C46" s="14">
        <v>1</v>
      </c>
      <c r="D46" s="14">
        <v>1</v>
      </c>
      <c r="E46" s="14">
        <v>0</v>
      </c>
      <c r="F46" s="14">
        <v>7</v>
      </c>
      <c r="G46" s="14">
        <v>0</v>
      </c>
      <c r="H46" s="14">
        <v>1</v>
      </c>
      <c r="I46" s="14">
        <v>0</v>
      </c>
      <c r="J46" s="14">
        <v>1</v>
      </c>
      <c r="K46" s="14">
        <v>1</v>
      </c>
      <c r="L46" s="14">
        <v>0</v>
      </c>
      <c r="M46" s="14">
        <v>2</v>
      </c>
      <c r="N46" s="14">
        <v>0</v>
      </c>
      <c r="O46" s="14">
        <v>1</v>
      </c>
      <c r="P46" s="14">
        <v>0</v>
      </c>
      <c r="Q46" s="14">
        <v>4</v>
      </c>
      <c r="R46" s="14">
        <v>0</v>
      </c>
      <c r="S46" s="100"/>
      <c r="T46" s="91"/>
      <c r="U46" s="12">
        <v>0</v>
      </c>
      <c r="V46" s="12">
        <v>0</v>
      </c>
      <c r="W46" s="12">
        <v>0</v>
      </c>
      <c r="X46" s="12">
        <v>4893.7</v>
      </c>
      <c r="Y46" s="12">
        <v>0</v>
      </c>
      <c r="Z46" s="12">
        <v>0</v>
      </c>
      <c r="AA46" s="12">
        <v>0</v>
      </c>
      <c r="AB46" s="12">
        <f>U46+V46+W46+X46+Y46+Z46+AA46</f>
        <v>4893.7</v>
      </c>
      <c r="AC46" s="70">
        <v>2024</v>
      </c>
    </row>
    <row r="47" spans="1:29" ht="22.5" customHeight="1" x14ac:dyDescent="0.25">
      <c r="A47" s="30"/>
      <c r="B47" s="26">
        <v>0</v>
      </c>
      <c r="C47" s="14">
        <v>1</v>
      </c>
      <c r="D47" s="14">
        <v>1</v>
      </c>
      <c r="E47" s="14">
        <v>0</v>
      </c>
      <c r="F47" s="14">
        <v>7</v>
      </c>
      <c r="G47" s="14">
        <v>0</v>
      </c>
      <c r="H47" s="14">
        <v>1</v>
      </c>
      <c r="I47" s="14">
        <v>0</v>
      </c>
      <c r="J47" s="14">
        <v>1</v>
      </c>
      <c r="K47" s="14">
        <v>1</v>
      </c>
      <c r="L47" s="14">
        <v>0</v>
      </c>
      <c r="M47" s="14">
        <v>2</v>
      </c>
      <c r="N47" s="14">
        <v>1</v>
      </c>
      <c r="O47" s="14">
        <v>1</v>
      </c>
      <c r="P47" s="14">
        <v>0</v>
      </c>
      <c r="Q47" s="14">
        <v>4</v>
      </c>
      <c r="R47" s="14">
        <v>0</v>
      </c>
      <c r="S47" s="100"/>
      <c r="T47" s="91"/>
      <c r="U47" s="21">
        <v>10847.6</v>
      </c>
      <c r="V47" s="21">
        <v>5532.9</v>
      </c>
      <c r="W47" s="12">
        <v>18838</v>
      </c>
      <c r="X47" s="12">
        <v>31182.3</v>
      </c>
      <c r="Y47" s="12">
        <v>0</v>
      </c>
      <c r="Z47" s="12">
        <v>0</v>
      </c>
      <c r="AA47" s="12">
        <v>0</v>
      </c>
      <c r="AB47" s="12">
        <f t="shared" si="6"/>
        <v>66400.800000000003</v>
      </c>
      <c r="AC47" s="70">
        <v>2024</v>
      </c>
    </row>
    <row r="48" spans="1:29" ht="22.5" customHeight="1" x14ac:dyDescent="0.25">
      <c r="A48" s="30"/>
      <c r="B48" s="26">
        <v>0</v>
      </c>
      <c r="C48" s="14">
        <v>4</v>
      </c>
      <c r="D48" s="14">
        <v>3</v>
      </c>
      <c r="E48" s="14">
        <v>0</v>
      </c>
      <c r="F48" s="14">
        <v>7</v>
      </c>
      <c r="G48" s="14">
        <v>0</v>
      </c>
      <c r="H48" s="14">
        <v>1</v>
      </c>
      <c r="I48" s="14">
        <v>0</v>
      </c>
      <c r="J48" s="14">
        <v>1</v>
      </c>
      <c r="K48" s="14">
        <v>1</v>
      </c>
      <c r="L48" s="14">
        <v>0</v>
      </c>
      <c r="M48" s="14">
        <v>2</v>
      </c>
      <c r="N48" s="14" t="s">
        <v>37</v>
      </c>
      <c r="O48" s="14">
        <v>1</v>
      </c>
      <c r="P48" s="14">
        <v>0</v>
      </c>
      <c r="Q48" s="14">
        <v>4</v>
      </c>
      <c r="R48" s="14">
        <v>0</v>
      </c>
      <c r="S48" s="100"/>
      <c r="T48" s="91"/>
      <c r="U48" s="21">
        <v>0</v>
      </c>
      <c r="V48" s="21">
        <v>0</v>
      </c>
      <c r="W48" s="12">
        <v>0</v>
      </c>
      <c r="X48" s="12">
        <v>5160</v>
      </c>
      <c r="Y48" s="12">
        <v>0</v>
      </c>
      <c r="Z48" s="12">
        <v>0</v>
      </c>
      <c r="AA48" s="12">
        <v>0</v>
      </c>
      <c r="AB48" s="12">
        <f t="shared" si="6"/>
        <v>5160</v>
      </c>
      <c r="AC48" s="70">
        <v>2024</v>
      </c>
    </row>
    <row r="49" spans="1:31" ht="22.5" customHeight="1" x14ac:dyDescent="0.25">
      <c r="A49" s="30"/>
      <c r="B49" s="26">
        <v>0</v>
      </c>
      <c r="C49" s="14">
        <v>4</v>
      </c>
      <c r="D49" s="14">
        <v>3</v>
      </c>
      <c r="E49" s="14">
        <v>0</v>
      </c>
      <c r="F49" s="14">
        <v>7</v>
      </c>
      <c r="G49" s="14">
        <v>0</v>
      </c>
      <c r="H49" s="14">
        <v>1</v>
      </c>
      <c r="I49" s="14">
        <v>0</v>
      </c>
      <c r="J49" s="14">
        <v>1</v>
      </c>
      <c r="K49" s="14">
        <v>1</v>
      </c>
      <c r="L49" s="14">
        <v>0</v>
      </c>
      <c r="M49" s="14">
        <v>2</v>
      </c>
      <c r="N49" s="14">
        <v>0</v>
      </c>
      <c r="O49" s="14">
        <v>1</v>
      </c>
      <c r="P49" s="14">
        <v>0</v>
      </c>
      <c r="Q49" s="14">
        <v>4</v>
      </c>
      <c r="R49" s="14">
        <v>0</v>
      </c>
      <c r="S49" s="100"/>
      <c r="T49" s="91"/>
      <c r="U49" s="21">
        <v>0</v>
      </c>
      <c r="V49" s="21">
        <v>0</v>
      </c>
      <c r="W49" s="12">
        <v>0</v>
      </c>
      <c r="X49" s="12">
        <v>7021.4</v>
      </c>
      <c r="Y49" s="12">
        <v>0</v>
      </c>
      <c r="Z49" s="12">
        <v>0</v>
      </c>
      <c r="AA49" s="12">
        <v>0</v>
      </c>
      <c r="AB49" s="12">
        <f t="shared" si="6"/>
        <v>7021.4</v>
      </c>
      <c r="AC49" s="70">
        <v>2024</v>
      </c>
    </row>
    <row r="50" spans="1:31" ht="22.5" customHeight="1" x14ac:dyDescent="0.25">
      <c r="A50" s="30"/>
      <c r="B50" s="26">
        <v>0</v>
      </c>
      <c r="C50" s="14">
        <v>4</v>
      </c>
      <c r="D50" s="14">
        <v>3</v>
      </c>
      <c r="E50" s="14">
        <v>0</v>
      </c>
      <c r="F50" s="14">
        <v>7</v>
      </c>
      <c r="G50" s="14">
        <v>0</v>
      </c>
      <c r="H50" s="14">
        <v>1</v>
      </c>
      <c r="I50" s="14">
        <v>0</v>
      </c>
      <c r="J50" s="14">
        <v>1</v>
      </c>
      <c r="K50" s="14">
        <v>1</v>
      </c>
      <c r="L50" s="14">
        <v>0</v>
      </c>
      <c r="M50" s="14">
        <v>2</v>
      </c>
      <c r="N50" s="14">
        <v>1</v>
      </c>
      <c r="O50" s="14">
        <v>1</v>
      </c>
      <c r="P50" s="14">
        <v>0</v>
      </c>
      <c r="Q50" s="14">
        <v>4</v>
      </c>
      <c r="R50" s="14">
        <v>0</v>
      </c>
      <c r="S50" s="100"/>
      <c r="T50" s="91"/>
      <c r="U50" s="21">
        <v>0</v>
      </c>
      <c r="V50" s="21">
        <v>0</v>
      </c>
      <c r="W50" s="12">
        <v>0</v>
      </c>
      <c r="X50" s="12">
        <v>20640</v>
      </c>
      <c r="Y50" s="12">
        <v>0</v>
      </c>
      <c r="Z50" s="12">
        <v>0</v>
      </c>
      <c r="AA50" s="12">
        <v>0</v>
      </c>
      <c r="AB50" s="12">
        <f t="shared" si="6"/>
        <v>20640</v>
      </c>
      <c r="AC50" s="70">
        <v>2024</v>
      </c>
    </row>
    <row r="51" spans="1:31" ht="22.5" customHeight="1" x14ac:dyDescent="0.25">
      <c r="A51" s="30"/>
      <c r="B51" s="26">
        <v>0</v>
      </c>
      <c r="C51" s="14">
        <v>1</v>
      </c>
      <c r="D51" s="14">
        <v>1</v>
      </c>
      <c r="E51" s="14">
        <v>0</v>
      </c>
      <c r="F51" s="14">
        <v>7</v>
      </c>
      <c r="G51" s="14">
        <v>0</v>
      </c>
      <c r="H51" s="14">
        <v>1</v>
      </c>
      <c r="I51" s="14">
        <v>0</v>
      </c>
      <c r="J51" s="14">
        <v>1</v>
      </c>
      <c r="K51" s="14">
        <v>1</v>
      </c>
      <c r="L51" s="14">
        <v>0</v>
      </c>
      <c r="M51" s="14">
        <v>2</v>
      </c>
      <c r="N51" s="14" t="s">
        <v>37</v>
      </c>
      <c r="O51" s="14">
        <v>1</v>
      </c>
      <c r="P51" s="14">
        <v>3</v>
      </c>
      <c r="Q51" s="14">
        <v>5</v>
      </c>
      <c r="R51" s="14">
        <v>0</v>
      </c>
      <c r="S51" s="100"/>
      <c r="T51" s="91"/>
      <c r="U51" s="21">
        <v>0</v>
      </c>
      <c r="V51" s="21">
        <v>340</v>
      </c>
      <c r="W51" s="12">
        <v>105</v>
      </c>
      <c r="X51" s="12">
        <v>90</v>
      </c>
      <c r="Y51" s="12">
        <v>0</v>
      </c>
      <c r="Z51" s="12">
        <v>0</v>
      </c>
      <c r="AA51" s="12">
        <v>0</v>
      </c>
      <c r="AB51" s="12">
        <f t="shared" si="6"/>
        <v>535</v>
      </c>
      <c r="AC51" s="70">
        <v>2024</v>
      </c>
    </row>
    <row r="52" spans="1:31" ht="22.5" customHeight="1" x14ac:dyDescent="0.25">
      <c r="A52" s="30"/>
      <c r="B52" s="26">
        <v>0</v>
      </c>
      <c r="C52" s="14">
        <v>1</v>
      </c>
      <c r="D52" s="14">
        <v>1</v>
      </c>
      <c r="E52" s="14">
        <v>0</v>
      </c>
      <c r="F52" s="14">
        <v>7</v>
      </c>
      <c r="G52" s="14">
        <v>0</v>
      </c>
      <c r="H52" s="14">
        <v>1</v>
      </c>
      <c r="I52" s="14">
        <v>0</v>
      </c>
      <c r="J52" s="14">
        <v>1</v>
      </c>
      <c r="K52" s="14">
        <v>1</v>
      </c>
      <c r="L52" s="14">
        <v>0</v>
      </c>
      <c r="M52" s="14">
        <v>2</v>
      </c>
      <c r="N52" s="14">
        <v>1</v>
      </c>
      <c r="O52" s="14">
        <v>1</v>
      </c>
      <c r="P52" s="14">
        <v>3</v>
      </c>
      <c r="Q52" s="14">
        <v>5</v>
      </c>
      <c r="R52" s="14">
        <v>0</v>
      </c>
      <c r="S52" s="100"/>
      <c r="T52" s="91"/>
      <c r="U52" s="21">
        <v>0</v>
      </c>
      <c r="V52" s="21">
        <v>33585.199999999997</v>
      </c>
      <c r="W52" s="12">
        <v>10395</v>
      </c>
      <c r="X52" s="12">
        <v>8910</v>
      </c>
      <c r="Y52" s="12">
        <v>0</v>
      </c>
      <c r="Z52" s="12">
        <v>0</v>
      </c>
      <c r="AA52" s="12">
        <v>0</v>
      </c>
      <c r="AB52" s="12">
        <f t="shared" si="6"/>
        <v>52890.2</v>
      </c>
      <c r="AC52" s="70">
        <v>2024</v>
      </c>
    </row>
    <row r="53" spans="1:31" ht="22.5" customHeight="1" x14ac:dyDescent="0.25">
      <c r="A53" s="30"/>
      <c r="B53" s="26">
        <v>0</v>
      </c>
      <c r="C53" s="14">
        <v>1</v>
      </c>
      <c r="D53" s="14">
        <v>1</v>
      </c>
      <c r="E53" s="14">
        <v>0</v>
      </c>
      <c r="F53" s="14">
        <v>7</v>
      </c>
      <c r="G53" s="14">
        <v>0</v>
      </c>
      <c r="H53" s="14">
        <v>2</v>
      </c>
      <c r="I53" s="14">
        <v>0</v>
      </c>
      <c r="J53" s="14">
        <v>1</v>
      </c>
      <c r="K53" s="14">
        <v>1</v>
      </c>
      <c r="L53" s="14">
        <v>0</v>
      </c>
      <c r="M53" s="14">
        <v>2</v>
      </c>
      <c r="N53" s="14">
        <v>1</v>
      </c>
      <c r="O53" s="14">
        <v>1</v>
      </c>
      <c r="P53" s="14">
        <v>3</v>
      </c>
      <c r="Q53" s="14">
        <v>5</v>
      </c>
      <c r="R53" s="14">
        <v>0</v>
      </c>
      <c r="S53" s="100"/>
      <c r="T53" s="91"/>
      <c r="U53" s="21">
        <v>0</v>
      </c>
      <c r="V53" s="21">
        <v>0</v>
      </c>
      <c r="W53" s="12">
        <v>1485</v>
      </c>
      <c r="X53" s="12">
        <v>2970</v>
      </c>
      <c r="Y53" s="12">
        <v>0</v>
      </c>
      <c r="Z53" s="12">
        <v>0</v>
      </c>
      <c r="AA53" s="12">
        <v>0</v>
      </c>
      <c r="AB53" s="12">
        <f t="shared" si="6"/>
        <v>4455</v>
      </c>
      <c r="AC53" s="70">
        <v>2024</v>
      </c>
      <c r="AE53" s="9"/>
    </row>
    <row r="54" spans="1:31" ht="22.5" customHeight="1" x14ac:dyDescent="0.25">
      <c r="A54" s="30"/>
      <c r="B54" s="26">
        <v>0</v>
      </c>
      <c r="C54" s="14">
        <v>1</v>
      </c>
      <c r="D54" s="14">
        <v>1</v>
      </c>
      <c r="E54" s="14">
        <v>0</v>
      </c>
      <c r="F54" s="14">
        <v>7</v>
      </c>
      <c r="G54" s="14">
        <v>0</v>
      </c>
      <c r="H54" s="14">
        <v>2</v>
      </c>
      <c r="I54" s="14">
        <v>0</v>
      </c>
      <c r="J54" s="14">
        <v>1</v>
      </c>
      <c r="K54" s="14">
        <v>1</v>
      </c>
      <c r="L54" s="14">
        <v>0</v>
      </c>
      <c r="M54" s="14">
        <v>2</v>
      </c>
      <c r="N54" s="14" t="s">
        <v>37</v>
      </c>
      <c r="O54" s="14">
        <v>1</v>
      </c>
      <c r="P54" s="14">
        <v>3</v>
      </c>
      <c r="Q54" s="14">
        <v>5</v>
      </c>
      <c r="R54" s="14">
        <v>0</v>
      </c>
      <c r="S54" s="101"/>
      <c r="T54" s="92"/>
      <c r="U54" s="21">
        <v>0</v>
      </c>
      <c r="V54" s="21">
        <v>0</v>
      </c>
      <c r="W54" s="12">
        <v>15</v>
      </c>
      <c r="X54" s="12">
        <v>30</v>
      </c>
      <c r="Y54" s="12">
        <v>0</v>
      </c>
      <c r="Z54" s="12">
        <v>0</v>
      </c>
      <c r="AA54" s="12">
        <v>0</v>
      </c>
      <c r="AB54" s="12">
        <f t="shared" si="6"/>
        <v>45</v>
      </c>
      <c r="AC54" s="70">
        <v>2024</v>
      </c>
    </row>
    <row r="55" spans="1:31" ht="60.75" customHeight="1" x14ac:dyDescent="0.25">
      <c r="A55" s="30"/>
      <c r="B55" s="26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79" t="s">
        <v>157</v>
      </c>
      <c r="T55" s="70" t="s">
        <v>27</v>
      </c>
      <c r="U55" s="70">
        <v>17</v>
      </c>
      <c r="V55" s="70">
        <v>11</v>
      </c>
      <c r="W55" s="70">
        <v>1</v>
      </c>
      <c r="X55" s="73">
        <v>23</v>
      </c>
      <c r="Y55" s="73">
        <v>13</v>
      </c>
      <c r="Z55" s="73">
        <v>13</v>
      </c>
      <c r="AA55" s="73">
        <v>13</v>
      </c>
      <c r="AB55" s="20">
        <f t="shared" ref="AB55:AB61" si="7">U55+V55+W55+X55+Y55+Z55+AA55</f>
        <v>91</v>
      </c>
      <c r="AC55" s="70">
        <v>2027</v>
      </c>
      <c r="AE55" s="9"/>
    </row>
    <row r="56" spans="1:31" ht="36.75" customHeight="1" x14ac:dyDescent="0.25">
      <c r="A56" s="30"/>
      <c r="B56" s="26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79" t="s">
        <v>188</v>
      </c>
      <c r="T56" s="70" t="s">
        <v>27</v>
      </c>
      <c r="U56" s="70">
        <v>0</v>
      </c>
      <c r="V56" s="70">
        <v>34</v>
      </c>
      <c r="W56" s="70">
        <v>8</v>
      </c>
      <c r="X56" s="70">
        <v>8</v>
      </c>
      <c r="Y56" s="70">
        <v>0</v>
      </c>
      <c r="Z56" s="70">
        <v>0</v>
      </c>
      <c r="AA56" s="70">
        <v>0</v>
      </c>
      <c r="AB56" s="20">
        <f t="shared" si="7"/>
        <v>50</v>
      </c>
      <c r="AC56" s="70">
        <v>2024</v>
      </c>
    </row>
    <row r="57" spans="1:31" ht="27" customHeight="1" x14ac:dyDescent="0.25">
      <c r="A57" s="30"/>
      <c r="B57" s="26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79" t="s">
        <v>199</v>
      </c>
      <c r="T57" s="70" t="s">
        <v>27</v>
      </c>
      <c r="U57" s="70">
        <v>0</v>
      </c>
      <c r="V57" s="70">
        <v>2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20">
        <f t="shared" si="7"/>
        <v>2</v>
      </c>
      <c r="AC57" s="70">
        <v>2022</v>
      </c>
      <c r="AE57" s="9"/>
    </row>
    <row r="58" spans="1:31" ht="27.75" customHeight="1" x14ac:dyDescent="0.25">
      <c r="A58" s="30"/>
      <c r="B58" s="26">
        <v>0</v>
      </c>
      <c r="C58" s="14">
        <v>1</v>
      </c>
      <c r="D58" s="14">
        <v>1</v>
      </c>
      <c r="E58" s="14">
        <v>0</v>
      </c>
      <c r="F58" s="14">
        <v>7</v>
      </c>
      <c r="G58" s="14">
        <v>0</v>
      </c>
      <c r="H58" s="14">
        <v>1</v>
      </c>
      <c r="I58" s="14">
        <v>0</v>
      </c>
      <c r="J58" s="14">
        <v>1</v>
      </c>
      <c r="K58" s="14">
        <v>1</v>
      </c>
      <c r="L58" s="14">
        <v>0</v>
      </c>
      <c r="M58" s="14">
        <v>2</v>
      </c>
      <c r="N58" s="14">
        <v>9</v>
      </c>
      <c r="O58" s="14">
        <v>9</v>
      </c>
      <c r="P58" s="14">
        <v>9</v>
      </c>
      <c r="Q58" s="14">
        <v>9</v>
      </c>
      <c r="R58" s="14">
        <v>9</v>
      </c>
      <c r="S58" s="99" t="s">
        <v>140</v>
      </c>
      <c r="T58" s="90" t="s">
        <v>12</v>
      </c>
      <c r="U58" s="12">
        <v>1621.4</v>
      </c>
      <c r="V58" s="12">
        <v>0</v>
      </c>
      <c r="W58" s="12">
        <v>8993</v>
      </c>
      <c r="X58" s="12">
        <v>16598.7</v>
      </c>
      <c r="Y58" s="12">
        <v>5785.5</v>
      </c>
      <c r="Z58" s="12">
        <v>0</v>
      </c>
      <c r="AA58" s="12">
        <v>0</v>
      </c>
      <c r="AB58" s="12">
        <f t="shared" si="7"/>
        <v>32998.6</v>
      </c>
      <c r="AC58" s="70">
        <v>2025</v>
      </c>
    </row>
    <row r="59" spans="1:31" ht="28.5" customHeight="1" x14ac:dyDescent="0.25">
      <c r="A59" s="30"/>
      <c r="B59" s="26">
        <v>0</v>
      </c>
      <c r="C59" s="14">
        <v>1</v>
      </c>
      <c r="D59" s="14">
        <v>1</v>
      </c>
      <c r="E59" s="14">
        <v>0</v>
      </c>
      <c r="F59" s="14">
        <v>7</v>
      </c>
      <c r="G59" s="14">
        <v>0</v>
      </c>
      <c r="H59" s="14">
        <v>1</v>
      </c>
      <c r="I59" s="14">
        <v>0</v>
      </c>
      <c r="J59" s="14">
        <v>1</v>
      </c>
      <c r="K59" s="14">
        <v>1</v>
      </c>
      <c r="L59" s="14">
        <v>0</v>
      </c>
      <c r="M59" s="14">
        <v>2</v>
      </c>
      <c r="N59" s="14" t="s">
        <v>37</v>
      </c>
      <c r="O59" s="14">
        <v>1</v>
      </c>
      <c r="P59" s="14">
        <v>0</v>
      </c>
      <c r="Q59" s="14">
        <v>4</v>
      </c>
      <c r="R59" s="14">
        <v>0</v>
      </c>
      <c r="S59" s="101"/>
      <c r="T59" s="92"/>
      <c r="U59" s="12">
        <v>0</v>
      </c>
      <c r="V59" s="12">
        <v>0</v>
      </c>
      <c r="W59" s="12">
        <v>0</v>
      </c>
      <c r="X59" s="12">
        <v>0</v>
      </c>
      <c r="Y59" s="12">
        <v>2716.2</v>
      </c>
      <c r="Z59" s="12">
        <v>0</v>
      </c>
      <c r="AA59" s="12">
        <v>0</v>
      </c>
      <c r="AB59" s="12">
        <f>U59+V59+W59+X59+Y59+Z59+AA59</f>
        <v>2716.2</v>
      </c>
      <c r="AC59" s="70">
        <v>2025</v>
      </c>
    </row>
    <row r="60" spans="1:31" ht="53.25" customHeight="1" x14ac:dyDescent="0.25">
      <c r="A60" s="30"/>
      <c r="B60" s="26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79" t="s">
        <v>132</v>
      </c>
      <c r="T60" s="70" t="s">
        <v>27</v>
      </c>
      <c r="U60" s="70">
        <v>2</v>
      </c>
      <c r="V60" s="70">
        <v>0</v>
      </c>
      <c r="W60" s="70">
        <v>18</v>
      </c>
      <c r="X60" s="70">
        <v>21</v>
      </c>
      <c r="Y60" s="70">
        <v>12</v>
      </c>
      <c r="Z60" s="70">
        <v>0</v>
      </c>
      <c r="AA60" s="70">
        <v>0</v>
      </c>
      <c r="AB60" s="20">
        <f t="shared" si="7"/>
        <v>53</v>
      </c>
      <c r="AC60" s="70">
        <v>2025</v>
      </c>
    </row>
    <row r="61" spans="1:31" ht="60.75" customHeight="1" x14ac:dyDescent="0.25">
      <c r="A61" s="30"/>
      <c r="B61" s="26">
        <v>0</v>
      </c>
      <c r="C61" s="14">
        <v>1</v>
      </c>
      <c r="D61" s="14">
        <v>1</v>
      </c>
      <c r="E61" s="14">
        <v>0</v>
      </c>
      <c r="F61" s="14">
        <v>7</v>
      </c>
      <c r="G61" s="14">
        <v>0</v>
      </c>
      <c r="H61" s="14">
        <v>1</v>
      </c>
      <c r="I61" s="14">
        <v>0</v>
      </c>
      <c r="J61" s="14">
        <v>1</v>
      </c>
      <c r="K61" s="14">
        <v>1</v>
      </c>
      <c r="L61" s="14">
        <v>0</v>
      </c>
      <c r="M61" s="14">
        <v>2</v>
      </c>
      <c r="N61" s="14">
        <v>9</v>
      </c>
      <c r="O61" s="14">
        <v>9</v>
      </c>
      <c r="P61" s="14">
        <v>9</v>
      </c>
      <c r="Q61" s="14">
        <v>9</v>
      </c>
      <c r="R61" s="14">
        <v>9</v>
      </c>
      <c r="S61" s="79" t="s">
        <v>141</v>
      </c>
      <c r="T61" s="70" t="s">
        <v>32</v>
      </c>
      <c r="U61" s="12">
        <v>5340.9</v>
      </c>
      <c r="V61" s="12">
        <v>3885.1</v>
      </c>
      <c r="W61" s="12">
        <v>1759.2</v>
      </c>
      <c r="X61" s="12">
        <v>5399.6</v>
      </c>
      <c r="Y61" s="12">
        <v>3305.1</v>
      </c>
      <c r="Z61" s="12">
        <v>0</v>
      </c>
      <c r="AA61" s="12">
        <v>0</v>
      </c>
      <c r="AB61" s="12">
        <f t="shared" si="7"/>
        <v>19689.900000000001</v>
      </c>
      <c r="AC61" s="70">
        <v>2025</v>
      </c>
    </row>
    <row r="62" spans="1:31" ht="54" customHeight="1" x14ac:dyDescent="0.25">
      <c r="A62" s="30"/>
      <c r="B62" s="26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79" t="s">
        <v>33</v>
      </c>
      <c r="T62" s="70" t="s">
        <v>27</v>
      </c>
      <c r="U62" s="70">
        <v>54</v>
      </c>
      <c r="V62" s="70">
        <v>43</v>
      </c>
      <c r="W62" s="70">
        <v>25</v>
      </c>
      <c r="X62" s="73">
        <v>31</v>
      </c>
      <c r="Y62" s="70">
        <v>62</v>
      </c>
      <c r="Z62" s="70">
        <v>0</v>
      </c>
      <c r="AA62" s="70">
        <v>0</v>
      </c>
      <c r="AB62" s="73">
        <f>SUM(U62:AA62)</f>
        <v>215</v>
      </c>
      <c r="AC62" s="70">
        <v>2025</v>
      </c>
    </row>
    <row r="63" spans="1:31" ht="85.5" customHeight="1" x14ac:dyDescent="0.25">
      <c r="A63" s="30"/>
      <c r="B63" s="26">
        <v>0</v>
      </c>
      <c r="C63" s="14">
        <v>1</v>
      </c>
      <c r="D63" s="14">
        <v>1</v>
      </c>
      <c r="E63" s="14">
        <v>1</v>
      </c>
      <c r="F63" s="14">
        <v>0</v>
      </c>
      <c r="G63" s="14">
        <v>0</v>
      </c>
      <c r="H63" s="14">
        <v>0</v>
      </c>
      <c r="I63" s="14">
        <v>0</v>
      </c>
      <c r="J63" s="14">
        <v>1</v>
      </c>
      <c r="K63" s="14">
        <v>1</v>
      </c>
      <c r="L63" s="14">
        <v>0</v>
      </c>
      <c r="M63" s="14">
        <v>3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5" t="s">
        <v>204</v>
      </c>
      <c r="T63" s="70" t="s">
        <v>12</v>
      </c>
      <c r="U63" s="16">
        <f>U66+U67+U72</f>
        <v>125193.7</v>
      </c>
      <c r="V63" s="16">
        <f t="shared" ref="V63" si="8">V66+V67+V72</f>
        <v>138550.1</v>
      </c>
      <c r="W63" s="16">
        <f>W66+W67+W72+W73</f>
        <v>152271.00000000003</v>
      </c>
      <c r="X63" s="16">
        <f t="shared" ref="X63:AA63" si="9">X66+X67+X72+X73</f>
        <v>159228.20000000001</v>
      </c>
      <c r="Y63" s="16">
        <f t="shared" si="9"/>
        <v>159483.70000000001</v>
      </c>
      <c r="Z63" s="16">
        <f t="shared" si="9"/>
        <v>159483.70000000001</v>
      </c>
      <c r="AA63" s="16">
        <f t="shared" si="9"/>
        <v>159483.70000000001</v>
      </c>
      <c r="AB63" s="16">
        <f>SUM(U63:AA63)</f>
        <v>1053694.0999999999</v>
      </c>
      <c r="AC63" s="7">
        <v>2027</v>
      </c>
    </row>
    <row r="64" spans="1:31" ht="56.25" x14ac:dyDescent="0.25">
      <c r="A64" s="30"/>
      <c r="B64" s="26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74" t="s">
        <v>143</v>
      </c>
      <c r="T64" s="70" t="s">
        <v>27</v>
      </c>
      <c r="U64" s="70">
        <v>81</v>
      </c>
      <c r="V64" s="70">
        <v>82</v>
      </c>
      <c r="W64" s="70">
        <v>83</v>
      </c>
      <c r="X64" s="70">
        <v>83</v>
      </c>
      <c r="Y64" s="70">
        <v>83</v>
      </c>
      <c r="Z64" s="70">
        <v>83</v>
      </c>
      <c r="AA64" s="70">
        <v>83</v>
      </c>
      <c r="AB64" s="70">
        <v>83</v>
      </c>
      <c r="AC64" s="70">
        <v>2027</v>
      </c>
    </row>
    <row r="65" spans="1:29" ht="39" customHeight="1" x14ac:dyDescent="0.25">
      <c r="A65" s="30"/>
      <c r="B65" s="26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79" t="s">
        <v>144</v>
      </c>
      <c r="T65" s="70" t="s">
        <v>27</v>
      </c>
      <c r="U65" s="70">
        <v>17</v>
      </c>
      <c r="V65" s="70">
        <v>16</v>
      </c>
      <c r="W65" s="70">
        <v>16</v>
      </c>
      <c r="X65" s="70">
        <v>16</v>
      </c>
      <c r="Y65" s="70">
        <v>16</v>
      </c>
      <c r="Z65" s="70">
        <v>16</v>
      </c>
      <c r="AA65" s="70">
        <v>16</v>
      </c>
      <c r="AB65" s="70">
        <v>16</v>
      </c>
      <c r="AC65" s="70">
        <v>2027</v>
      </c>
    </row>
    <row r="66" spans="1:29" ht="33.75" customHeight="1" x14ac:dyDescent="0.25">
      <c r="A66" s="30"/>
      <c r="B66" s="26">
        <v>0</v>
      </c>
      <c r="C66" s="14">
        <v>1</v>
      </c>
      <c r="D66" s="14">
        <v>1</v>
      </c>
      <c r="E66" s="14">
        <v>1</v>
      </c>
      <c r="F66" s="14">
        <v>0</v>
      </c>
      <c r="G66" s="14">
        <v>0</v>
      </c>
      <c r="H66" s="14">
        <v>4</v>
      </c>
      <c r="I66" s="14">
        <v>0</v>
      </c>
      <c r="J66" s="14">
        <v>1</v>
      </c>
      <c r="K66" s="14">
        <v>1</v>
      </c>
      <c r="L66" s="14">
        <v>0</v>
      </c>
      <c r="M66" s="14">
        <v>3</v>
      </c>
      <c r="N66" s="14">
        <v>1</v>
      </c>
      <c r="O66" s="14">
        <v>0</v>
      </c>
      <c r="P66" s="14">
        <v>5</v>
      </c>
      <c r="Q66" s="14">
        <v>0</v>
      </c>
      <c r="R66" s="14">
        <v>0</v>
      </c>
      <c r="S66" s="113" t="s">
        <v>228</v>
      </c>
      <c r="T66" s="93" t="s">
        <v>12</v>
      </c>
      <c r="U66" s="12">
        <v>116006.5</v>
      </c>
      <c r="V66" s="12">
        <v>126113.1</v>
      </c>
      <c r="W66" s="12">
        <v>136554.70000000001</v>
      </c>
      <c r="X66" s="12">
        <v>159228.20000000001</v>
      </c>
      <c r="Y66" s="12">
        <v>159483.70000000001</v>
      </c>
      <c r="Z66" s="12">
        <v>159483.70000000001</v>
      </c>
      <c r="AA66" s="12">
        <v>159483.70000000001</v>
      </c>
      <c r="AB66" s="12">
        <f>U66+V66+W66+X66+Y66+Z66+AA66</f>
        <v>1016353.5999999999</v>
      </c>
      <c r="AC66" s="70">
        <v>2027</v>
      </c>
    </row>
    <row r="67" spans="1:29" ht="46.5" customHeight="1" x14ac:dyDescent="0.25">
      <c r="A67" s="30"/>
      <c r="B67" s="26">
        <v>0</v>
      </c>
      <c r="C67" s="14">
        <v>1</v>
      </c>
      <c r="D67" s="14">
        <v>1</v>
      </c>
      <c r="E67" s="14">
        <v>1</v>
      </c>
      <c r="F67" s="14">
        <v>0</v>
      </c>
      <c r="G67" s="14">
        <v>0</v>
      </c>
      <c r="H67" s="14">
        <v>4</v>
      </c>
      <c r="I67" s="14">
        <v>0</v>
      </c>
      <c r="J67" s="14">
        <v>1</v>
      </c>
      <c r="K67" s="14">
        <v>1</v>
      </c>
      <c r="L67" s="14">
        <v>0</v>
      </c>
      <c r="M67" s="14">
        <v>3</v>
      </c>
      <c r="N67" s="14">
        <v>9</v>
      </c>
      <c r="O67" s="14">
        <v>9</v>
      </c>
      <c r="P67" s="14">
        <v>9</v>
      </c>
      <c r="Q67" s="14">
        <v>9</v>
      </c>
      <c r="R67" s="14">
        <v>9</v>
      </c>
      <c r="S67" s="113"/>
      <c r="T67" s="93"/>
      <c r="U67" s="12">
        <v>9187.2000000000007</v>
      </c>
      <c r="V67" s="12">
        <v>11310.5</v>
      </c>
      <c r="W67" s="12">
        <v>11098.7</v>
      </c>
      <c r="X67" s="12">
        <v>0</v>
      </c>
      <c r="Y67" s="12">
        <v>0</v>
      </c>
      <c r="Z67" s="12">
        <v>0</v>
      </c>
      <c r="AA67" s="12">
        <v>0</v>
      </c>
      <c r="AB67" s="12">
        <f>U67+V67+W67+X67+Y67+Z67+AA67</f>
        <v>31596.400000000001</v>
      </c>
      <c r="AC67" s="70">
        <v>2023</v>
      </c>
    </row>
    <row r="68" spans="1:29" ht="56.25" x14ac:dyDescent="0.25">
      <c r="A68" s="30"/>
      <c r="B68" s="26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74" t="s">
        <v>143</v>
      </c>
      <c r="T68" s="70" t="s">
        <v>27</v>
      </c>
      <c r="U68" s="70">
        <v>81</v>
      </c>
      <c r="V68" s="70">
        <v>82</v>
      </c>
      <c r="W68" s="70">
        <v>83</v>
      </c>
      <c r="X68" s="70">
        <v>83</v>
      </c>
      <c r="Y68" s="70">
        <v>83</v>
      </c>
      <c r="Z68" s="70">
        <v>83</v>
      </c>
      <c r="AA68" s="70">
        <v>83</v>
      </c>
      <c r="AB68" s="70">
        <v>83</v>
      </c>
      <c r="AC68" s="70">
        <v>2027</v>
      </c>
    </row>
    <row r="69" spans="1:29" ht="39.75" customHeight="1" x14ac:dyDescent="0.25">
      <c r="A69" s="30"/>
      <c r="B69" s="26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79" t="s">
        <v>145</v>
      </c>
      <c r="T69" s="70" t="s">
        <v>27</v>
      </c>
      <c r="U69" s="70">
        <v>17</v>
      </c>
      <c r="V69" s="70">
        <v>16</v>
      </c>
      <c r="W69" s="70">
        <v>16</v>
      </c>
      <c r="X69" s="70">
        <v>16</v>
      </c>
      <c r="Y69" s="70">
        <v>16</v>
      </c>
      <c r="Z69" s="70">
        <v>16</v>
      </c>
      <c r="AA69" s="70">
        <v>16</v>
      </c>
      <c r="AB69" s="70">
        <v>16</v>
      </c>
      <c r="AC69" s="70">
        <v>2027</v>
      </c>
    </row>
    <row r="70" spans="1:29" ht="93.75" customHeight="1" x14ac:dyDescent="0.25">
      <c r="A70" s="30"/>
      <c r="B70" s="2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79" t="s">
        <v>146</v>
      </c>
      <c r="T70" s="70" t="s">
        <v>29</v>
      </c>
      <c r="U70" s="70">
        <v>1</v>
      </c>
      <c r="V70" s="70">
        <v>1</v>
      </c>
      <c r="W70" s="70">
        <v>1</v>
      </c>
      <c r="X70" s="70">
        <v>1</v>
      </c>
      <c r="Y70" s="70">
        <v>1</v>
      </c>
      <c r="Z70" s="70">
        <v>1</v>
      </c>
      <c r="AA70" s="70">
        <v>1</v>
      </c>
      <c r="AB70" s="70">
        <v>1</v>
      </c>
      <c r="AC70" s="70">
        <v>2027</v>
      </c>
    </row>
    <row r="71" spans="1:29" ht="75.75" customHeight="1" x14ac:dyDescent="0.25">
      <c r="A71" s="30"/>
      <c r="B71" s="26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74" t="s">
        <v>158</v>
      </c>
      <c r="T71" s="70" t="s">
        <v>27</v>
      </c>
      <c r="U71" s="20">
        <v>1176</v>
      </c>
      <c r="V71" s="20">
        <v>1176</v>
      </c>
      <c r="W71" s="20">
        <v>1188</v>
      </c>
      <c r="X71" s="20">
        <v>1188</v>
      </c>
      <c r="Y71" s="20">
        <v>1188</v>
      </c>
      <c r="Z71" s="20">
        <v>1188</v>
      </c>
      <c r="AA71" s="20">
        <v>1188</v>
      </c>
      <c r="AB71" s="20">
        <f>U71+V71+W71+X71+Y71+Z71+AA71</f>
        <v>8292</v>
      </c>
      <c r="AC71" s="70">
        <v>2027</v>
      </c>
    </row>
    <row r="72" spans="1:29" ht="66" customHeight="1" x14ac:dyDescent="0.25">
      <c r="A72" s="30"/>
      <c r="B72" s="26">
        <v>0</v>
      </c>
      <c r="C72" s="14">
        <v>1</v>
      </c>
      <c r="D72" s="14">
        <v>1</v>
      </c>
      <c r="E72" s="14">
        <v>1</v>
      </c>
      <c r="F72" s="14">
        <v>0</v>
      </c>
      <c r="G72" s="14">
        <v>7</v>
      </c>
      <c r="H72" s="14">
        <v>0</v>
      </c>
      <c r="I72" s="14">
        <v>1</v>
      </c>
      <c r="J72" s="14">
        <v>0</v>
      </c>
      <c r="K72" s="14">
        <v>1</v>
      </c>
      <c r="L72" s="14">
        <v>0</v>
      </c>
      <c r="M72" s="14">
        <v>3</v>
      </c>
      <c r="N72" s="14">
        <v>4</v>
      </c>
      <c r="O72" s="14">
        <v>0</v>
      </c>
      <c r="P72" s="14">
        <v>0</v>
      </c>
      <c r="Q72" s="14">
        <v>0</v>
      </c>
      <c r="R72" s="14">
        <v>3</v>
      </c>
      <c r="S72" s="87" t="s">
        <v>230</v>
      </c>
      <c r="T72" s="90" t="s">
        <v>12</v>
      </c>
      <c r="U72" s="12">
        <v>0</v>
      </c>
      <c r="V72" s="12">
        <v>1126.5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f>U72+V72+W72+X72+Y72+Z72+AA72</f>
        <v>1126.5</v>
      </c>
      <c r="AC72" s="70">
        <v>2022</v>
      </c>
    </row>
    <row r="73" spans="1:29" ht="63" customHeight="1" x14ac:dyDescent="0.25">
      <c r="A73" s="30"/>
      <c r="B73" s="26">
        <v>0</v>
      </c>
      <c r="C73" s="14">
        <v>1</v>
      </c>
      <c r="D73" s="14">
        <v>1</v>
      </c>
      <c r="E73" s="14">
        <v>1</v>
      </c>
      <c r="F73" s="14">
        <v>0</v>
      </c>
      <c r="G73" s="14">
        <v>0</v>
      </c>
      <c r="H73" s="14">
        <v>4</v>
      </c>
      <c r="I73" s="14">
        <v>1</v>
      </c>
      <c r="J73" s="14">
        <v>0</v>
      </c>
      <c r="K73" s="14">
        <v>1</v>
      </c>
      <c r="L73" s="14">
        <v>0</v>
      </c>
      <c r="M73" s="14">
        <v>3</v>
      </c>
      <c r="N73" s="14">
        <v>4</v>
      </c>
      <c r="O73" s="14">
        <v>0</v>
      </c>
      <c r="P73" s="14">
        <v>0</v>
      </c>
      <c r="Q73" s="14">
        <v>0</v>
      </c>
      <c r="R73" s="14">
        <v>3</v>
      </c>
      <c r="S73" s="89"/>
      <c r="T73" s="92"/>
      <c r="U73" s="12">
        <v>0</v>
      </c>
      <c r="V73" s="12">
        <v>0</v>
      </c>
      <c r="W73" s="12">
        <v>4617.6000000000004</v>
      </c>
      <c r="X73" s="12">
        <v>0</v>
      </c>
      <c r="Y73" s="12">
        <v>0</v>
      </c>
      <c r="Z73" s="12">
        <v>0</v>
      </c>
      <c r="AA73" s="12">
        <v>0</v>
      </c>
      <c r="AB73" s="12">
        <f>U73+V73+W73+X73+Y73+Z73+AA73</f>
        <v>4617.6000000000004</v>
      </c>
      <c r="AC73" s="70">
        <v>2023</v>
      </c>
    </row>
    <row r="74" spans="1:29" ht="115.5" customHeight="1" x14ac:dyDescent="0.25">
      <c r="A74" s="30"/>
      <c r="B74" s="26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74" t="s">
        <v>231</v>
      </c>
      <c r="T74" s="73" t="s">
        <v>24</v>
      </c>
      <c r="U74" s="20">
        <v>0</v>
      </c>
      <c r="V74" s="20">
        <v>174</v>
      </c>
      <c r="W74" s="20">
        <v>390</v>
      </c>
      <c r="X74" s="20">
        <v>0</v>
      </c>
      <c r="Y74" s="20">
        <v>0</v>
      </c>
      <c r="Z74" s="20">
        <v>0</v>
      </c>
      <c r="AA74" s="20">
        <v>0</v>
      </c>
      <c r="AB74" s="20">
        <f>U74+V74+W74+X74+Y74+Z74+AA74</f>
        <v>564</v>
      </c>
      <c r="AC74" s="70">
        <v>2023</v>
      </c>
    </row>
    <row r="75" spans="1:29" ht="58.5" customHeight="1" x14ac:dyDescent="0.25">
      <c r="A75" s="30"/>
      <c r="B75" s="26">
        <v>0</v>
      </c>
      <c r="C75" s="14">
        <v>4</v>
      </c>
      <c r="D75" s="14">
        <v>3</v>
      </c>
      <c r="E75" s="14">
        <v>0</v>
      </c>
      <c r="F75" s="14">
        <v>7</v>
      </c>
      <c r="G75" s="14">
        <v>0</v>
      </c>
      <c r="H75" s="14">
        <v>1</v>
      </c>
      <c r="I75" s="14">
        <v>0</v>
      </c>
      <c r="J75" s="14">
        <v>1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8" t="s">
        <v>173</v>
      </c>
      <c r="T75" s="70" t="s">
        <v>12</v>
      </c>
      <c r="U75" s="16">
        <f>U77+U78+U79+U80+U81+U83+U84+U85+U86+U89+U90+U91+U92+U87</f>
        <v>496009.6</v>
      </c>
      <c r="V75" s="16">
        <f t="shared" ref="V75:AA75" si="10">V77+V78+V79+V80+V81+V83+V84+V85+V86+V89+V90+V91+V92+V87</f>
        <v>428536.3</v>
      </c>
      <c r="W75" s="16">
        <f t="shared" si="10"/>
        <v>30583.4</v>
      </c>
      <c r="X75" s="16">
        <f t="shared" si="10"/>
        <v>0</v>
      </c>
      <c r="Y75" s="16">
        <f t="shared" si="10"/>
        <v>0</v>
      </c>
      <c r="Z75" s="16">
        <f t="shared" si="10"/>
        <v>0</v>
      </c>
      <c r="AA75" s="16">
        <f t="shared" si="10"/>
        <v>0</v>
      </c>
      <c r="AB75" s="16">
        <f>SUM(U75:AA75)</f>
        <v>955129.29999999993</v>
      </c>
      <c r="AC75" s="7">
        <v>2023</v>
      </c>
    </row>
    <row r="76" spans="1:29" ht="39" customHeight="1" x14ac:dyDescent="0.25">
      <c r="A76" s="30"/>
      <c r="B76" s="26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79" t="s">
        <v>147</v>
      </c>
      <c r="T76" s="70" t="s">
        <v>34</v>
      </c>
      <c r="U76" s="20">
        <f>U82+U88+U93</f>
        <v>150</v>
      </c>
      <c r="V76" s="20">
        <f t="shared" ref="V76:Z76" si="11">V82+V88+V93</f>
        <v>380</v>
      </c>
      <c r="W76" s="20">
        <f t="shared" si="11"/>
        <v>190</v>
      </c>
      <c r="X76" s="20">
        <f t="shared" si="11"/>
        <v>0</v>
      </c>
      <c r="Y76" s="20">
        <f t="shared" si="11"/>
        <v>0</v>
      </c>
      <c r="Z76" s="20">
        <f t="shared" si="11"/>
        <v>0</v>
      </c>
      <c r="AA76" s="20">
        <v>0</v>
      </c>
      <c r="AB76" s="20">
        <f>AB82+AB88+AB93</f>
        <v>530</v>
      </c>
      <c r="AC76" s="70">
        <v>2023</v>
      </c>
    </row>
    <row r="77" spans="1:29" ht="27" customHeight="1" x14ac:dyDescent="0.25">
      <c r="A77" s="30"/>
      <c r="B77" s="26">
        <v>0</v>
      </c>
      <c r="C77" s="14">
        <v>4</v>
      </c>
      <c r="D77" s="14">
        <v>3</v>
      </c>
      <c r="E77" s="14">
        <v>0</v>
      </c>
      <c r="F77" s="14">
        <v>7</v>
      </c>
      <c r="G77" s="14">
        <v>0</v>
      </c>
      <c r="H77" s="14">
        <v>1</v>
      </c>
      <c r="I77" s="14">
        <v>0</v>
      </c>
      <c r="J77" s="14">
        <v>1</v>
      </c>
      <c r="K77" s="14">
        <v>1</v>
      </c>
      <c r="L77" s="14" t="s">
        <v>35</v>
      </c>
      <c r="M77" s="14">
        <v>2</v>
      </c>
      <c r="N77" s="14">
        <v>0</v>
      </c>
      <c r="O77" s="14">
        <v>0</v>
      </c>
      <c r="P77" s="14">
        <v>0</v>
      </c>
      <c r="Q77" s="14">
        <v>0</v>
      </c>
      <c r="R77" s="14">
        <v>4</v>
      </c>
      <c r="S77" s="97" t="s">
        <v>150</v>
      </c>
      <c r="T77" s="93" t="s">
        <v>12</v>
      </c>
      <c r="U77" s="12">
        <v>62809</v>
      </c>
      <c r="V77" s="12">
        <v>64301.599999999999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f>U77+V77+W77+X77+Y77+Z77+AA77</f>
        <v>127110.6</v>
      </c>
      <c r="AC77" s="70">
        <v>2022</v>
      </c>
    </row>
    <row r="78" spans="1:29" x14ac:dyDescent="0.25">
      <c r="A78" s="30"/>
      <c r="B78" s="26">
        <v>0</v>
      </c>
      <c r="C78" s="14">
        <v>4</v>
      </c>
      <c r="D78" s="14">
        <v>3</v>
      </c>
      <c r="E78" s="14">
        <v>0</v>
      </c>
      <c r="F78" s="14">
        <v>7</v>
      </c>
      <c r="G78" s="14">
        <v>0</v>
      </c>
      <c r="H78" s="14">
        <v>1</v>
      </c>
      <c r="I78" s="14">
        <v>0</v>
      </c>
      <c r="J78" s="14">
        <v>1</v>
      </c>
      <c r="K78" s="14">
        <v>1</v>
      </c>
      <c r="L78" s="14" t="s">
        <v>35</v>
      </c>
      <c r="M78" s="14">
        <v>2</v>
      </c>
      <c r="N78" s="14">
        <v>5</v>
      </c>
      <c r="O78" s="14">
        <v>2</v>
      </c>
      <c r="P78" s="14">
        <v>3</v>
      </c>
      <c r="Q78" s="14">
        <v>2</v>
      </c>
      <c r="R78" s="14">
        <v>4</v>
      </c>
      <c r="S78" s="97"/>
      <c r="T78" s="93"/>
      <c r="U78" s="12">
        <v>70672.899999999994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f t="shared" ref="AB78:AB81" si="12">U78+V78+W78+X78+Y78+Z78+AA78</f>
        <v>70672.899999999994</v>
      </c>
      <c r="AC78" s="70">
        <v>2021</v>
      </c>
    </row>
    <row r="79" spans="1:29" x14ac:dyDescent="0.25">
      <c r="A79" s="30"/>
      <c r="B79" s="26">
        <v>0</v>
      </c>
      <c r="C79" s="14">
        <v>4</v>
      </c>
      <c r="D79" s="14">
        <v>3</v>
      </c>
      <c r="E79" s="14">
        <v>0</v>
      </c>
      <c r="F79" s="14">
        <v>7</v>
      </c>
      <c r="G79" s="14">
        <v>0</v>
      </c>
      <c r="H79" s="14">
        <v>1</v>
      </c>
      <c r="I79" s="14">
        <v>0</v>
      </c>
      <c r="J79" s="14">
        <v>1</v>
      </c>
      <c r="K79" s="14">
        <v>1</v>
      </c>
      <c r="L79" s="14" t="s">
        <v>35</v>
      </c>
      <c r="M79" s="14">
        <v>2</v>
      </c>
      <c r="N79" s="14">
        <v>5</v>
      </c>
      <c r="O79" s="14">
        <v>2</v>
      </c>
      <c r="P79" s="14">
        <v>3</v>
      </c>
      <c r="Q79" s="14">
        <v>2</v>
      </c>
      <c r="R79" s="14" t="s">
        <v>203</v>
      </c>
      <c r="S79" s="97"/>
      <c r="T79" s="93"/>
      <c r="U79" s="12">
        <v>0</v>
      </c>
      <c r="V79" s="12">
        <v>52495.7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f t="shared" si="12"/>
        <v>52495.7</v>
      </c>
      <c r="AC79" s="70">
        <v>2022</v>
      </c>
    </row>
    <row r="80" spans="1:29" x14ac:dyDescent="0.25">
      <c r="A80" s="30"/>
      <c r="B80" s="26">
        <v>0</v>
      </c>
      <c r="C80" s="14">
        <v>4</v>
      </c>
      <c r="D80" s="14">
        <v>3</v>
      </c>
      <c r="E80" s="14">
        <v>0</v>
      </c>
      <c r="F80" s="14">
        <v>7</v>
      </c>
      <c r="G80" s="14">
        <v>0</v>
      </c>
      <c r="H80" s="14">
        <v>1</v>
      </c>
      <c r="I80" s="14">
        <v>0</v>
      </c>
      <c r="J80" s="14">
        <v>1</v>
      </c>
      <c r="K80" s="14">
        <v>1</v>
      </c>
      <c r="L80" s="14" t="s">
        <v>35</v>
      </c>
      <c r="M80" s="14">
        <v>2</v>
      </c>
      <c r="N80" s="14">
        <v>1</v>
      </c>
      <c r="O80" s="14">
        <v>0</v>
      </c>
      <c r="P80" s="14">
        <v>1</v>
      </c>
      <c r="Q80" s="14">
        <v>5</v>
      </c>
      <c r="R80" s="14">
        <v>4</v>
      </c>
      <c r="S80" s="97"/>
      <c r="T80" s="93"/>
      <c r="U80" s="12">
        <v>38448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f t="shared" si="12"/>
        <v>38448</v>
      </c>
      <c r="AC80" s="70">
        <v>2021</v>
      </c>
    </row>
    <row r="81" spans="1:29" x14ac:dyDescent="0.25">
      <c r="A81" s="30"/>
      <c r="B81" s="26">
        <v>0</v>
      </c>
      <c r="C81" s="14">
        <v>4</v>
      </c>
      <c r="D81" s="14">
        <v>3</v>
      </c>
      <c r="E81" s="14">
        <v>0</v>
      </c>
      <c r="F81" s="14">
        <v>7</v>
      </c>
      <c r="G81" s="14">
        <v>0</v>
      </c>
      <c r="H81" s="14">
        <v>1</v>
      </c>
      <c r="I81" s="14">
        <v>0</v>
      </c>
      <c r="J81" s="14">
        <v>1</v>
      </c>
      <c r="K81" s="14">
        <v>1</v>
      </c>
      <c r="L81" s="14" t="s">
        <v>36</v>
      </c>
      <c r="M81" s="14">
        <v>2</v>
      </c>
      <c r="N81" s="14" t="s">
        <v>37</v>
      </c>
      <c r="O81" s="14">
        <v>0</v>
      </c>
      <c r="P81" s="14">
        <v>1</v>
      </c>
      <c r="Q81" s="14">
        <v>5</v>
      </c>
      <c r="R81" s="14">
        <v>4</v>
      </c>
      <c r="S81" s="97"/>
      <c r="T81" s="93"/>
      <c r="U81" s="12">
        <v>9612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f t="shared" si="12"/>
        <v>9612</v>
      </c>
      <c r="AC81" s="70">
        <v>2021</v>
      </c>
    </row>
    <row r="82" spans="1:29" ht="50.25" customHeight="1" x14ac:dyDescent="0.25">
      <c r="A82" s="30"/>
      <c r="B82" s="26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78" t="s">
        <v>148</v>
      </c>
      <c r="T82" s="70" t="s">
        <v>34</v>
      </c>
      <c r="U82" s="20">
        <v>0</v>
      </c>
      <c r="V82" s="20">
        <v>190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190</v>
      </c>
      <c r="AC82" s="70">
        <v>2022</v>
      </c>
    </row>
    <row r="83" spans="1:29" ht="18.75" customHeight="1" x14ac:dyDescent="0.25">
      <c r="A83" s="30"/>
      <c r="B83" s="27">
        <v>0</v>
      </c>
      <c r="C83" s="22">
        <v>4</v>
      </c>
      <c r="D83" s="22">
        <v>3</v>
      </c>
      <c r="E83" s="22">
        <v>0</v>
      </c>
      <c r="F83" s="22">
        <v>7</v>
      </c>
      <c r="G83" s="22">
        <v>0</v>
      </c>
      <c r="H83" s="22">
        <v>1</v>
      </c>
      <c r="I83" s="22">
        <v>0</v>
      </c>
      <c r="J83" s="22">
        <v>1</v>
      </c>
      <c r="K83" s="22">
        <v>1</v>
      </c>
      <c r="L83" s="22" t="s">
        <v>35</v>
      </c>
      <c r="M83" s="22">
        <v>2</v>
      </c>
      <c r="N83" s="22">
        <v>5</v>
      </c>
      <c r="O83" s="22">
        <v>2</v>
      </c>
      <c r="P83" s="22">
        <v>3</v>
      </c>
      <c r="Q83" s="22">
        <v>2</v>
      </c>
      <c r="R83" s="22">
        <v>5</v>
      </c>
      <c r="S83" s="114" t="s">
        <v>151</v>
      </c>
      <c r="T83" s="90" t="s">
        <v>12</v>
      </c>
      <c r="U83" s="45">
        <v>121611.1</v>
      </c>
      <c r="V83" s="12">
        <v>49457.9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f>U83+V83+W83+X83+Y83+Z83+AA83</f>
        <v>171069</v>
      </c>
      <c r="AC83" s="70">
        <v>2022</v>
      </c>
    </row>
    <row r="84" spans="1:29" ht="18.75" customHeight="1" x14ac:dyDescent="0.25">
      <c r="A84" s="30"/>
      <c r="B84" s="27">
        <v>0</v>
      </c>
      <c r="C84" s="22">
        <v>4</v>
      </c>
      <c r="D84" s="22">
        <v>3</v>
      </c>
      <c r="E84" s="22">
        <v>0</v>
      </c>
      <c r="F84" s="22">
        <v>7</v>
      </c>
      <c r="G84" s="22">
        <v>0</v>
      </c>
      <c r="H84" s="22">
        <v>1</v>
      </c>
      <c r="I84" s="22">
        <v>0</v>
      </c>
      <c r="J84" s="22">
        <v>1</v>
      </c>
      <c r="K84" s="22">
        <v>1</v>
      </c>
      <c r="L84" s="22" t="s">
        <v>36</v>
      </c>
      <c r="M84" s="22">
        <v>2</v>
      </c>
      <c r="N84" s="22" t="s">
        <v>37</v>
      </c>
      <c r="O84" s="22">
        <v>0</v>
      </c>
      <c r="P84" s="22">
        <v>1</v>
      </c>
      <c r="Q84" s="22">
        <v>5</v>
      </c>
      <c r="R84" s="22">
        <v>5</v>
      </c>
      <c r="S84" s="115"/>
      <c r="T84" s="91"/>
      <c r="U84" s="45">
        <v>9612</v>
      </c>
      <c r="V84" s="12">
        <v>9612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f t="shared" ref="AB84:AB87" si="13">U84+V84+W84+X84+Y84+Z84+AA84</f>
        <v>19224</v>
      </c>
      <c r="AC84" s="70">
        <v>2022</v>
      </c>
    </row>
    <row r="85" spans="1:29" ht="18" customHeight="1" x14ac:dyDescent="0.25">
      <c r="A85" s="30"/>
      <c r="B85" s="27">
        <v>0</v>
      </c>
      <c r="C85" s="22">
        <v>4</v>
      </c>
      <c r="D85" s="22">
        <v>3</v>
      </c>
      <c r="E85" s="22">
        <v>0</v>
      </c>
      <c r="F85" s="22">
        <v>7</v>
      </c>
      <c r="G85" s="22">
        <v>0</v>
      </c>
      <c r="H85" s="22">
        <v>1</v>
      </c>
      <c r="I85" s="22">
        <v>0</v>
      </c>
      <c r="J85" s="22">
        <v>1</v>
      </c>
      <c r="K85" s="22">
        <v>1</v>
      </c>
      <c r="L85" s="22" t="s">
        <v>35</v>
      </c>
      <c r="M85" s="14">
        <v>2</v>
      </c>
      <c r="N85" s="14">
        <v>0</v>
      </c>
      <c r="O85" s="14">
        <v>0</v>
      </c>
      <c r="P85" s="14">
        <v>0</v>
      </c>
      <c r="Q85" s="14">
        <v>0</v>
      </c>
      <c r="R85" s="14">
        <v>5</v>
      </c>
      <c r="S85" s="115"/>
      <c r="T85" s="91"/>
      <c r="U85" s="45">
        <v>76158.5</v>
      </c>
      <c r="V85" s="12">
        <v>147005.79999999999</v>
      </c>
      <c r="W85" s="12">
        <v>30583.4</v>
      </c>
      <c r="X85" s="12">
        <v>0</v>
      </c>
      <c r="Y85" s="12">
        <v>0</v>
      </c>
      <c r="Z85" s="12">
        <v>0</v>
      </c>
      <c r="AA85" s="12">
        <v>0</v>
      </c>
      <c r="AB85" s="12">
        <f t="shared" si="13"/>
        <v>253747.69999999998</v>
      </c>
      <c r="AC85" s="70">
        <v>2023</v>
      </c>
    </row>
    <row r="86" spans="1:29" ht="23.25" customHeight="1" x14ac:dyDescent="0.25">
      <c r="A86" s="30"/>
      <c r="B86" s="27">
        <v>0</v>
      </c>
      <c r="C86" s="22">
        <v>4</v>
      </c>
      <c r="D86" s="22">
        <v>3</v>
      </c>
      <c r="E86" s="22">
        <v>0</v>
      </c>
      <c r="F86" s="22">
        <v>7</v>
      </c>
      <c r="G86" s="22">
        <v>0</v>
      </c>
      <c r="H86" s="22">
        <v>1</v>
      </c>
      <c r="I86" s="22">
        <v>0</v>
      </c>
      <c r="J86" s="22">
        <v>1</v>
      </c>
      <c r="K86" s="22">
        <v>1</v>
      </c>
      <c r="L86" s="22" t="s">
        <v>35</v>
      </c>
      <c r="M86" s="22">
        <v>2</v>
      </c>
      <c r="N86" s="22">
        <v>1</v>
      </c>
      <c r="O86" s="22">
        <v>0</v>
      </c>
      <c r="P86" s="22">
        <v>1</v>
      </c>
      <c r="Q86" s="22">
        <v>5</v>
      </c>
      <c r="R86" s="22">
        <v>5</v>
      </c>
      <c r="S86" s="115"/>
      <c r="T86" s="91"/>
      <c r="U86" s="45">
        <v>38448</v>
      </c>
      <c r="V86" s="12">
        <v>38448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f t="shared" si="13"/>
        <v>76896</v>
      </c>
      <c r="AC86" s="70">
        <v>2022</v>
      </c>
    </row>
    <row r="87" spans="1:29" ht="23.25" customHeight="1" x14ac:dyDescent="0.25">
      <c r="A87" s="30"/>
      <c r="B87" s="26">
        <v>0</v>
      </c>
      <c r="C87" s="14">
        <v>4</v>
      </c>
      <c r="D87" s="14">
        <v>3</v>
      </c>
      <c r="E87" s="14">
        <v>0</v>
      </c>
      <c r="F87" s="14">
        <v>7</v>
      </c>
      <c r="G87" s="14">
        <v>0</v>
      </c>
      <c r="H87" s="14">
        <v>1</v>
      </c>
      <c r="I87" s="14">
        <v>0</v>
      </c>
      <c r="J87" s="14">
        <v>1</v>
      </c>
      <c r="K87" s="14">
        <v>1</v>
      </c>
      <c r="L87" s="14" t="s">
        <v>35</v>
      </c>
      <c r="M87" s="14">
        <v>2</v>
      </c>
      <c r="N87" s="14">
        <v>5</v>
      </c>
      <c r="O87" s="14">
        <v>2</v>
      </c>
      <c r="P87" s="14">
        <v>3</v>
      </c>
      <c r="Q87" s="14">
        <v>2</v>
      </c>
      <c r="R87" s="14" t="s">
        <v>203</v>
      </c>
      <c r="S87" s="116"/>
      <c r="T87" s="92"/>
      <c r="U87" s="45">
        <v>0</v>
      </c>
      <c r="V87" s="12">
        <v>67215.3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f t="shared" si="13"/>
        <v>67215.3</v>
      </c>
      <c r="AC87" s="70">
        <v>2022</v>
      </c>
    </row>
    <row r="88" spans="1:29" ht="54" customHeight="1" x14ac:dyDescent="0.25">
      <c r="A88" s="30"/>
      <c r="B88" s="26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79" t="s">
        <v>148</v>
      </c>
      <c r="T88" s="70" t="s">
        <v>34</v>
      </c>
      <c r="U88" s="70">
        <v>0</v>
      </c>
      <c r="V88" s="70">
        <v>190</v>
      </c>
      <c r="W88" s="70">
        <v>190</v>
      </c>
      <c r="X88" s="70">
        <v>0</v>
      </c>
      <c r="Y88" s="70">
        <v>0</v>
      </c>
      <c r="Z88" s="70">
        <v>0</v>
      </c>
      <c r="AA88" s="70">
        <v>0</v>
      </c>
      <c r="AB88" s="20">
        <v>190</v>
      </c>
      <c r="AC88" s="70">
        <v>2023</v>
      </c>
    </row>
    <row r="89" spans="1:29" ht="22.5" customHeight="1" x14ac:dyDescent="0.25">
      <c r="A89" s="30"/>
      <c r="B89" s="26">
        <v>0</v>
      </c>
      <c r="C89" s="14">
        <v>4</v>
      </c>
      <c r="D89" s="14">
        <v>3</v>
      </c>
      <c r="E89" s="14">
        <v>0</v>
      </c>
      <c r="F89" s="14">
        <v>7</v>
      </c>
      <c r="G89" s="14">
        <v>0</v>
      </c>
      <c r="H89" s="14">
        <v>1</v>
      </c>
      <c r="I89" s="14">
        <v>0</v>
      </c>
      <c r="J89" s="14">
        <v>1</v>
      </c>
      <c r="K89" s="14">
        <v>1</v>
      </c>
      <c r="L89" s="14" t="s">
        <v>35</v>
      </c>
      <c r="M89" s="14">
        <v>2</v>
      </c>
      <c r="N89" s="14">
        <v>0</v>
      </c>
      <c r="O89" s="14">
        <v>0</v>
      </c>
      <c r="P89" s="14">
        <v>0</v>
      </c>
      <c r="Q89" s="14">
        <v>0</v>
      </c>
      <c r="R89" s="14">
        <v>1</v>
      </c>
      <c r="S89" s="94" t="s">
        <v>164</v>
      </c>
      <c r="T89" s="93" t="s">
        <v>12</v>
      </c>
      <c r="U89" s="12">
        <v>32481.5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2">
        <f>U89+V89+W89+X89+Y89+Z89+AA89</f>
        <v>32481.5</v>
      </c>
      <c r="AC89" s="70">
        <v>2021</v>
      </c>
    </row>
    <row r="90" spans="1:29" ht="21" customHeight="1" x14ac:dyDescent="0.25">
      <c r="A90" s="30"/>
      <c r="B90" s="26">
        <v>0</v>
      </c>
      <c r="C90" s="14">
        <v>4</v>
      </c>
      <c r="D90" s="14">
        <v>3</v>
      </c>
      <c r="E90" s="14">
        <v>0</v>
      </c>
      <c r="F90" s="14">
        <v>7</v>
      </c>
      <c r="G90" s="14">
        <v>0</v>
      </c>
      <c r="H90" s="14">
        <v>1</v>
      </c>
      <c r="I90" s="14">
        <v>0</v>
      </c>
      <c r="J90" s="14">
        <v>1</v>
      </c>
      <c r="K90" s="14">
        <v>1</v>
      </c>
      <c r="L90" s="14" t="s">
        <v>35</v>
      </c>
      <c r="M90" s="14">
        <v>2</v>
      </c>
      <c r="N90" s="14">
        <v>5</v>
      </c>
      <c r="O90" s="14">
        <v>1</v>
      </c>
      <c r="P90" s="14">
        <v>5</v>
      </c>
      <c r="Q90" s="14">
        <v>9</v>
      </c>
      <c r="R90" s="14">
        <v>1</v>
      </c>
      <c r="S90" s="94"/>
      <c r="T90" s="93"/>
      <c r="U90" s="12">
        <v>846.4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2">
        <f t="shared" ref="AB90:AB92" si="14">U90+V90+W90+X90+Y90+Z90+AA90</f>
        <v>846.4</v>
      </c>
      <c r="AC90" s="70">
        <v>2021</v>
      </c>
    </row>
    <row r="91" spans="1:29" ht="20.25" customHeight="1" x14ac:dyDescent="0.25">
      <c r="A91" s="30"/>
      <c r="B91" s="26">
        <v>0</v>
      </c>
      <c r="C91" s="14">
        <v>4</v>
      </c>
      <c r="D91" s="14">
        <v>3</v>
      </c>
      <c r="E91" s="14">
        <v>0</v>
      </c>
      <c r="F91" s="14">
        <v>7</v>
      </c>
      <c r="G91" s="14">
        <v>0</v>
      </c>
      <c r="H91" s="14">
        <v>1</v>
      </c>
      <c r="I91" s="14">
        <v>0</v>
      </c>
      <c r="J91" s="14">
        <v>1</v>
      </c>
      <c r="K91" s="14">
        <v>1</v>
      </c>
      <c r="L91" s="14" t="s">
        <v>35</v>
      </c>
      <c r="M91" s="14">
        <v>2</v>
      </c>
      <c r="N91" s="14">
        <v>1</v>
      </c>
      <c r="O91" s="14">
        <v>0</v>
      </c>
      <c r="P91" s="14">
        <v>1</v>
      </c>
      <c r="Q91" s="14">
        <v>5</v>
      </c>
      <c r="R91" s="14">
        <v>1</v>
      </c>
      <c r="S91" s="94"/>
      <c r="T91" s="93"/>
      <c r="U91" s="21">
        <v>28248.1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2">
        <f t="shared" si="14"/>
        <v>28248.1</v>
      </c>
      <c r="AC91" s="70">
        <v>2021</v>
      </c>
    </row>
    <row r="92" spans="1:29" ht="20.25" customHeight="1" x14ac:dyDescent="0.25">
      <c r="A92" s="30"/>
      <c r="B92" s="26">
        <v>0</v>
      </c>
      <c r="C92" s="14">
        <v>4</v>
      </c>
      <c r="D92" s="14">
        <v>3</v>
      </c>
      <c r="E92" s="14">
        <v>0</v>
      </c>
      <c r="F92" s="14">
        <v>7</v>
      </c>
      <c r="G92" s="14">
        <v>0</v>
      </c>
      <c r="H92" s="14">
        <v>1</v>
      </c>
      <c r="I92" s="14">
        <v>0</v>
      </c>
      <c r="J92" s="14">
        <v>1</v>
      </c>
      <c r="K92" s="14">
        <v>1</v>
      </c>
      <c r="L92" s="14" t="s">
        <v>36</v>
      </c>
      <c r="M92" s="14">
        <v>2</v>
      </c>
      <c r="N92" s="14" t="s">
        <v>37</v>
      </c>
      <c r="O92" s="14">
        <v>0</v>
      </c>
      <c r="P92" s="14">
        <v>1</v>
      </c>
      <c r="Q92" s="14">
        <v>5</v>
      </c>
      <c r="R92" s="14">
        <v>1</v>
      </c>
      <c r="S92" s="94"/>
      <c r="T92" s="93"/>
      <c r="U92" s="12">
        <v>7062.1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2">
        <f t="shared" si="14"/>
        <v>7062.1</v>
      </c>
      <c r="AC92" s="70">
        <v>2021</v>
      </c>
    </row>
    <row r="93" spans="1:29" ht="39.75" customHeight="1" x14ac:dyDescent="0.25">
      <c r="A93" s="30"/>
      <c r="B93" s="26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79" t="s">
        <v>148</v>
      </c>
      <c r="T93" s="70" t="s">
        <v>34</v>
      </c>
      <c r="U93" s="70">
        <v>150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0">
        <v>0</v>
      </c>
      <c r="AB93" s="70">
        <v>150</v>
      </c>
      <c r="AC93" s="70">
        <v>2021</v>
      </c>
    </row>
    <row r="94" spans="1:29" ht="39.75" customHeight="1" x14ac:dyDescent="0.25">
      <c r="A94" s="30"/>
      <c r="B94" s="26">
        <v>0</v>
      </c>
      <c r="C94" s="14">
        <v>4</v>
      </c>
      <c r="D94" s="14">
        <v>3</v>
      </c>
      <c r="E94" s="14">
        <v>0</v>
      </c>
      <c r="F94" s="14">
        <v>7</v>
      </c>
      <c r="G94" s="14">
        <v>0</v>
      </c>
      <c r="H94" s="14">
        <v>1</v>
      </c>
      <c r="I94" s="14">
        <v>0</v>
      </c>
      <c r="J94" s="14">
        <v>1</v>
      </c>
      <c r="K94" s="14">
        <v>0</v>
      </c>
      <c r="L94" s="14">
        <v>5</v>
      </c>
      <c r="M94" s="14">
        <v>9</v>
      </c>
      <c r="N94" s="14">
        <v>9</v>
      </c>
      <c r="O94" s="14">
        <v>9</v>
      </c>
      <c r="P94" s="14">
        <v>9</v>
      </c>
      <c r="Q94" s="14">
        <v>9</v>
      </c>
      <c r="R94" s="14">
        <v>9</v>
      </c>
      <c r="S94" s="18" t="s">
        <v>210</v>
      </c>
      <c r="T94" s="70" t="s">
        <v>12</v>
      </c>
      <c r="U94" s="16">
        <f>U96</f>
        <v>0</v>
      </c>
      <c r="V94" s="16">
        <f t="shared" ref="V94:AB94" si="15">V96</f>
        <v>0</v>
      </c>
      <c r="W94" s="16">
        <f t="shared" si="15"/>
        <v>2.6</v>
      </c>
      <c r="X94" s="16">
        <f t="shared" si="15"/>
        <v>0</v>
      </c>
      <c r="Y94" s="16">
        <f t="shared" si="15"/>
        <v>0</v>
      </c>
      <c r="Z94" s="16">
        <f t="shared" si="15"/>
        <v>0</v>
      </c>
      <c r="AA94" s="16">
        <f t="shared" si="15"/>
        <v>0</v>
      </c>
      <c r="AB94" s="16">
        <f t="shared" si="15"/>
        <v>2.6</v>
      </c>
      <c r="AC94" s="70">
        <v>2023</v>
      </c>
    </row>
    <row r="95" spans="1:29" ht="39.75" customHeight="1" x14ac:dyDescent="0.25">
      <c r="A95" s="30"/>
      <c r="B95" s="26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79" t="s">
        <v>214</v>
      </c>
      <c r="T95" s="70" t="s">
        <v>27</v>
      </c>
      <c r="U95" s="70">
        <v>0</v>
      </c>
      <c r="V95" s="70">
        <v>0</v>
      </c>
      <c r="W95" s="70">
        <v>1</v>
      </c>
      <c r="X95" s="70">
        <v>0</v>
      </c>
      <c r="Y95" s="70">
        <v>0</v>
      </c>
      <c r="Z95" s="70">
        <v>0</v>
      </c>
      <c r="AA95" s="70">
        <v>0</v>
      </c>
      <c r="AB95" s="70">
        <f>SUM(U95:AA95)</f>
        <v>1</v>
      </c>
      <c r="AC95" s="70">
        <v>2023</v>
      </c>
    </row>
    <row r="96" spans="1:29" ht="39.75" customHeight="1" x14ac:dyDescent="0.25">
      <c r="A96" s="30"/>
      <c r="B96" s="26">
        <v>0</v>
      </c>
      <c r="C96" s="14">
        <v>4</v>
      </c>
      <c r="D96" s="14">
        <v>3</v>
      </c>
      <c r="E96" s="14">
        <v>0</v>
      </c>
      <c r="F96" s="14">
        <v>7</v>
      </c>
      <c r="G96" s="14">
        <v>0</v>
      </c>
      <c r="H96" s="14">
        <v>1</v>
      </c>
      <c r="I96" s="14">
        <v>0</v>
      </c>
      <c r="J96" s="14">
        <v>1</v>
      </c>
      <c r="K96" s="14">
        <v>0</v>
      </c>
      <c r="L96" s="14">
        <v>5</v>
      </c>
      <c r="M96" s="14">
        <v>9</v>
      </c>
      <c r="N96" s="14">
        <v>9</v>
      </c>
      <c r="O96" s="14">
        <v>9</v>
      </c>
      <c r="P96" s="14">
        <v>9</v>
      </c>
      <c r="Q96" s="14">
        <v>9</v>
      </c>
      <c r="R96" s="14">
        <v>9</v>
      </c>
      <c r="S96" s="79" t="s">
        <v>215</v>
      </c>
      <c r="T96" s="70" t="s">
        <v>12</v>
      </c>
      <c r="U96" s="16">
        <v>0</v>
      </c>
      <c r="V96" s="16">
        <v>0</v>
      </c>
      <c r="W96" s="70">
        <v>2.6</v>
      </c>
      <c r="X96" s="16">
        <v>0</v>
      </c>
      <c r="Y96" s="16">
        <v>0</v>
      </c>
      <c r="Z96" s="16">
        <v>0</v>
      </c>
      <c r="AA96" s="16">
        <v>0</v>
      </c>
      <c r="AB96" s="12">
        <f>SUM(U96:AA96)</f>
        <v>2.6</v>
      </c>
      <c r="AC96" s="70">
        <v>2023</v>
      </c>
    </row>
    <row r="97" spans="1:33" ht="39.75" customHeight="1" x14ac:dyDescent="0.25">
      <c r="A97" s="30"/>
      <c r="B97" s="26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79" t="s">
        <v>211</v>
      </c>
      <c r="T97" s="70" t="s">
        <v>27</v>
      </c>
      <c r="U97" s="70">
        <v>0</v>
      </c>
      <c r="V97" s="70">
        <v>0</v>
      </c>
      <c r="W97" s="70">
        <v>1</v>
      </c>
      <c r="X97" s="70">
        <v>0</v>
      </c>
      <c r="Y97" s="70">
        <v>0</v>
      </c>
      <c r="Z97" s="70">
        <v>0</v>
      </c>
      <c r="AA97" s="70">
        <v>0</v>
      </c>
      <c r="AB97" s="70">
        <f>SUM(U97:AA97)</f>
        <v>1</v>
      </c>
      <c r="AC97" s="70">
        <v>2023</v>
      </c>
    </row>
    <row r="98" spans="1:33" ht="60" customHeight="1" x14ac:dyDescent="0.25">
      <c r="A98" s="30"/>
      <c r="B98" s="26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74" t="s">
        <v>212</v>
      </c>
      <c r="T98" s="70" t="s">
        <v>29</v>
      </c>
      <c r="U98" s="20">
        <v>0</v>
      </c>
      <c r="V98" s="20">
        <v>0</v>
      </c>
      <c r="W98" s="20">
        <v>1</v>
      </c>
      <c r="X98" s="20">
        <v>0</v>
      </c>
      <c r="Y98" s="20">
        <v>0</v>
      </c>
      <c r="Z98" s="20">
        <v>0</v>
      </c>
      <c r="AA98" s="20">
        <v>0</v>
      </c>
      <c r="AB98" s="20">
        <v>1</v>
      </c>
      <c r="AC98" s="70">
        <v>2023</v>
      </c>
    </row>
    <row r="99" spans="1:33" ht="70.5" customHeight="1" x14ac:dyDescent="0.25">
      <c r="A99" s="30"/>
      <c r="B99" s="26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79" t="s">
        <v>213</v>
      </c>
      <c r="T99" s="70" t="s">
        <v>27</v>
      </c>
      <c r="U99" s="20">
        <v>0</v>
      </c>
      <c r="V99" s="20">
        <v>0</v>
      </c>
      <c r="W99" s="20">
        <v>1</v>
      </c>
      <c r="X99" s="20">
        <v>0</v>
      </c>
      <c r="Y99" s="20">
        <v>0</v>
      </c>
      <c r="Z99" s="20">
        <v>0</v>
      </c>
      <c r="AA99" s="20">
        <v>0</v>
      </c>
      <c r="AB99" s="20">
        <v>1</v>
      </c>
      <c r="AC99" s="70">
        <v>2023</v>
      </c>
    </row>
    <row r="100" spans="1:33" ht="47.25" customHeight="1" x14ac:dyDescent="0.25">
      <c r="A100" s="30"/>
      <c r="B100" s="26">
        <v>0</v>
      </c>
      <c r="C100" s="14">
        <v>1</v>
      </c>
      <c r="D100" s="14">
        <v>1</v>
      </c>
      <c r="E100" s="14">
        <v>0</v>
      </c>
      <c r="F100" s="14">
        <v>7</v>
      </c>
      <c r="G100" s="14">
        <v>0</v>
      </c>
      <c r="H100" s="14">
        <v>1</v>
      </c>
      <c r="I100" s="14">
        <v>0</v>
      </c>
      <c r="J100" s="14">
        <v>1</v>
      </c>
      <c r="K100" s="14">
        <v>0</v>
      </c>
      <c r="L100" s="14">
        <v>6</v>
      </c>
      <c r="M100" s="14">
        <v>9</v>
      </c>
      <c r="N100" s="14">
        <v>9</v>
      </c>
      <c r="O100" s="14">
        <v>9</v>
      </c>
      <c r="P100" s="14">
        <v>9</v>
      </c>
      <c r="Q100" s="14">
        <v>9</v>
      </c>
      <c r="R100" s="14">
        <v>9</v>
      </c>
      <c r="S100" s="15" t="s">
        <v>237</v>
      </c>
      <c r="T100" s="70" t="s">
        <v>12</v>
      </c>
      <c r="U100" s="16">
        <v>0</v>
      </c>
      <c r="V100" s="16">
        <v>0</v>
      </c>
      <c r="W100" s="16">
        <v>0</v>
      </c>
      <c r="X100" s="16">
        <f>X102</f>
        <v>3741.5</v>
      </c>
      <c r="Y100" s="16">
        <f>Y102</f>
        <v>3741.5</v>
      </c>
      <c r="Z100" s="16">
        <f>Z102</f>
        <v>3741.5</v>
      </c>
      <c r="AA100" s="16">
        <f>AA102</f>
        <v>3741.5</v>
      </c>
      <c r="AB100" s="16">
        <f>U100+V100+W100+X100+Y100+Z100+AA100</f>
        <v>14966</v>
      </c>
      <c r="AC100" s="7">
        <v>2027</v>
      </c>
    </row>
    <row r="101" spans="1:33" ht="47.25" customHeight="1" x14ac:dyDescent="0.25">
      <c r="A101" s="30"/>
      <c r="B101" s="26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79" t="s">
        <v>238</v>
      </c>
      <c r="T101" s="70" t="s">
        <v>27</v>
      </c>
      <c r="U101" s="20">
        <v>0</v>
      </c>
      <c r="V101" s="20">
        <v>0</v>
      </c>
      <c r="W101" s="20">
        <v>0</v>
      </c>
      <c r="X101" s="20">
        <v>270</v>
      </c>
      <c r="Y101" s="20">
        <v>270</v>
      </c>
      <c r="Z101" s="20">
        <v>270</v>
      </c>
      <c r="AA101" s="20">
        <v>270</v>
      </c>
      <c r="AB101" s="20">
        <v>270</v>
      </c>
      <c r="AC101" s="70">
        <v>2027</v>
      </c>
    </row>
    <row r="102" spans="1:33" ht="42.75" customHeight="1" x14ac:dyDescent="0.25">
      <c r="A102" s="30"/>
      <c r="B102" s="26">
        <v>0</v>
      </c>
      <c r="C102" s="14">
        <v>1</v>
      </c>
      <c r="D102" s="14">
        <v>1</v>
      </c>
      <c r="E102" s="14">
        <v>0</v>
      </c>
      <c r="F102" s="14">
        <v>7</v>
      </c>
      <c r="G102" s="14">
        <v>0</v>
      </c>
      <c r="H102" s="14">
        <v>1</v>
      </c>
      <c r="I102" s="14">
        <v>0</v>
      </c>
      <c r="J102" s="14">
        <v>1</v>
      </c>
      <c r="K102" s="14">
        <v>1</v>
      </c>
      <c r="L102" s="14">
        <v>0</v>
      </c>
      <c r="M102" s="14">
        <v>6</v>
      </c>
      <c r="N102" s="14">
        <v>9</v>
      </c>
      <c r="O102" s="14">
        <v>9</v>
      </c>
      <c r="P102" s="14">
        <v>9</v>
      </c>
      <c r="Q102" s="14">
        <v>9</v>
      </c>
      <c r="R102" s="14">
        <v>9</v>
      </c>
      <c r="S102" s="82" t="s">
        <v>242</v>
      </c>
      <c r="T102" s="70" t="s">
        <v>12</v>
      </c>
      <c r="U102" s="12">
        <v>0</v>
      </c>
      <c r="V102" s="12">
        <v>0</v>
      </c>
      <c r="W102" s="12">
        <v>0</v>
      </c>
      <c r="X102" s="12">
        <v>3741.5</v>
      </c>
      <c r="Y102" s="12">
        <v>3741.5</v>
      </c>
      <c r="Z102" s="12">
        <v>3741.5</v>
      </c>
      <c r="AA102" s="12">
        <v>3741.5</v>
      </c>
      <c r="AB102" s="12">
        <f>SUM(U102:AA102)</f>
        <v>14966</v>
      </c>
      <c r="AC102" s="70">
        <v>2027</v>
      </c>
    </row>
    <row r="103" spans="1:33" ht="57" customHeight="1" x14ac:dyDescent="0.25">
      <c r="A103" s="30"/>
      <c r="B103" s="26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82" t="s">
        <v>244</v>
      </c>
      <c r="T103" s="70" t="s">
        <v>27</v>
      </c>
      <c r="U103" s="20">
        <v>0</v>
      </c>
      <c r="V103" s="20">
        <v>0</v>
      </c>
      <c r="W103" s="20">
        <v>0</v>
      </c>
      <c r="X103" s="20">
        <v>270</v>
      </c>
      <c r="Y103" s="20">
        <v>270</v>
      </c>
      <c r="Z103" s="20">
        <v>270</v>
      </c>
      <c r="AA103" s="20">
        <v>270</v>
      </c>
      <c r="AB103" s="20">
        <v>270</v>
      </c>
      <c r="AC103" s="70">
        <v>2027</v>
      </c>
    </row>
    <row r="104" spans="1:33" ht="39" customHeight="1" x14ac:dyDescent="0.25">
      <c r="A104" s="30"/>
      <c r="B104" s="26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74" t="s">
        <v>239</v>
      </c>
      <c r="T104" s="70" t="s">
        <v>29</v>
      </c>
      <c r="U104" s="20">
        <v>0</v>
      </c>
      <c r="V104" s="20">
        <v>0</v>
      </c>
      <c r="W104" s="20">
        <v>0</v>
      </c>
      <c r="X104" s="20">
        <v>1</v>
      </c>
      <c r="Y104" s="20">
        <v>1</v>
      </c>
      <c r="Z104" s="20">
        <v>1</v>
      </c>
      <c r="AA104" s="20">
        <v>1</v>
      </c>
      <c r="AB104" s="20">
        <v>1</v>
      </c>
      <c r="AC104" s="70">
        <v>2027</v>
      </c>
    </row>
    <row r="105" spans="1:33" ht="42" customHeight="1" x14ac:dyDescent="0.25">
      <c r="A105" s="30"/>
      <c r="B105" s="26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79" t="s">
        <v>246</v>
      </c>
      <c r="T105" s="70" t="s">
        <v>27</v>
      </c>
      <c r="U105" s="20">
        <v>0</v>
      </c>
      <c r="V105" s="20">
        <v>0</v>
      </c>
      <c r="W105" s="20">
        <v>0</v>
      </c>
      <c r="X105" s="20">
        <v>126</v>
      </c>
      <c r="Y105" s="20">
        <v>126</v>
      </c>
      <c r="Z105" s="20">
        <v>126</v>
      </c>
      <c r="AA105" s="20">
        <v>126</v>
      </c>
      <c r="AB105" s="20">
        <f>U105+V105+W105+X105+Y105+Z105+AA105</f>
        <v>504</v>
      </c>
      <c r="AC105" s="70">
        <v>2027</v>
      </c>
    </row>
    <row r="106" spans="1:33" ht="28.5" customHeight="1" x14ac:dyDescent="0.25">
      <c r="A106" s="30"/>
      <c r="B106" s="26">
        <v>0</v>
      </c>
      <c r="C106" s="14">
        <v>1</v>
      </c>
      <c r="D106" s="14">
        <v>1</v>
      </c>
      <c r="E106" s="14">
        <v>0</v>
      </c>
      <c r="F106" s="14">
        <v>7</v>
      </c>
      <c r="G106" s="14">
        <v>0</v>
      </c>
      <c r="H106" s="14">
        <v>0</v>
      </c>
      <c r="I106" s="14">
        <v>0</v>
      </c>
      <c r="J106" s="14">
        <v>1</v>
      </c>
      <c r="K106" s="14">
        <v>2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5" t="s">
        <v>38</v>
      </c>
      <c r="T106" s="7" t="s">
        <v>12</v>
      </c>
      <c r="U106" s="16">
        <f>U107+U127+U135+U147+U156+U206+U222</f>
        <v>2878108.3999999994</v>
      </c>
      <c r="V106" s="16">
        <f>V107+V127+V135+V147+V156+V206+V222</f>
        <v>2856815.9</v>
      </c>
      <c r="W106" s="16">
        <f>W107+W127+W135+W147+W156+W206+W222+W228</f>
        <v>3622960.5</v>
      </c>
      <c r="X106" s="16">
        <f>X107+X127+X135+X147+X156+X206+X222+X228</f>
        <v>4212801.8</v>
      </c>
      <c r="Y106" s="16">
        <f>Y107+Y127+Y135+Y147+Y156+Y206+Y222+Y228</f>
        <v>4405648.8999999994</v>
      </c>
      <c r="Z106" s="16">
        <f>Z107+Z127+Z135+Z147+Z156+Z206+Z222+Z228</f>
        <v>4554101.4000000004</v>
      </c>
      <c r="AA106" s="16">
        <f>AA107+AA127+AA135+AA147+AA156+AA206+AA222+AA228</f>
        <v>4563556</v>
      </c>
      <c r="AB106" s="16">
        <f>SUM(U106:AA106)</f>
        <v>27093992.899999999</v>
      </c>
      <c r="AC106" s="7">
        <v>2027</v>
      </c>
      <c r="AE106" s="9"/>
      <c r="AF106" s="9"/>
      <c r="AG106" s="9"/>
    </row>
    <row r="107" spans="1:33" ht="50.25" customHeight="1" x14ac:dyDescent="0.25">
      <c r="A107" s="30"/>
      <c r="B107" s="26">
        <v>0</v>
      </c>
      <c r="C107" s="14">
        <v>1</v>
      </c>
      <c r="D107" s="14">
        <v>1</v>
      </c>
      <c r="E107" s="14">
        <v>0</v>
      </c>
      <c r="F107" s="14">
        <v>7</v>
      </c>
      <c r="G107" s="14">
        <v>0</v>
      </c>
      <c r="H107" s="14">
        <v>2</v>
      </c>
      <c r="I107" s="14">
        <v>0</v>
      </c>
      <c r="J107" s="14">
        <v>1</v>
      </c>
      <c r="K107" s="14">
        <v>2</v>
      </c>
      <c r="L107" s="14">
        <v>0</v>
      </c>
      <c r="M107" s="14">
        <v>1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5" t="s">
        <v>39</v>
      </c>
      <c r="T107" s="70" t="s">
        <v>12</v>
      </c>
      <c r="U107" s="16">
        <f>U109+U110+U111+U113+U114+U116+U123</f>
        <v>2318394.1999999997</v>
      </c>
      <c r="V107" s="16">
        <f t="shared" ref="V107:W107" si="16">V109+V110+V111+V113+V114+V116+V123</f>
        <v>2449298.2999999998</v>
      </c>
      <c r="W107" s="16">
        <f t="shared" si="16"/>
        <v>2986315.1</v>
      </c>
      <c r="X107" s="16">
        <f>X109+X110+X111+X113+X114+X116+X123+X125+X117</f>
        <v>3666147.5</v>
      </c>
      <c r="Y107" s="16">
        <f t="shared" ref="Y107:AA107" si="17">Y109+Y110+Y111+Y113+Y114+Y116+Y123+Y125+Y117</f>
        <v>3863921.8000000003</v>
      </c>
      <c r="Z107" s="16">
        <f t="shared" si="17"/>
        <v>4069481.7</v>
      </c>
      <c r="AA107" s="16">
        <f t="shared" si="17"/>
        <v>4078936.3</v>
      </c>
      <c r="AB107" s="16">
        <f>SUM(U107:AA107)</f>
        <v>23432494.900000002</v>
      </c>
      <c r="AC107" s="7">
        <v>2027</v>
      </c>
    </row>
    <row r="108" spans="1:33" ht="24" customHeight="1" x14ac:dyDescent="0.25">
      <c r="A108" s="30"/>
      <c r="B108" s="2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79" t="s">
        <v>40</v>
      </c>
      <c r="T108" s="70" t="s">
        <v>27</v>
      </c>
      <c r="U108" s="70">
        <v>52</v>
      </c>
      <c r="V108" s="70">
        <v>52</v>
      </c>
      <c r="W108" s="70">
        <v>52</v>
      </c>
      <c r="X108" s="70">
        <v>54</v>
      </c>
      <c r="Y108" s="70">
        <v>54</v>
      </c>
      <c r="Z108" s="70">
        <v>54</v>
      </c>
      <c r="AA108" s="70">
        <v>54</v>
      </c>
      <c r="AB108" s="70">
        <v>54</v>
      </c>
      <c r="AC108" s="70">
        <v>2027</v>
      </c>
    </row>
    <row r="109" spans="1:33" ht="24.75" customHeight="1" x14ac:dyDescent="0.25">
      <c r="A109" s="30"/>
      <c r="B109" s="26">
        <v>0</v>
      </c>
      <c r="C109" s="14">
        <v>1</v>
      </c>
      <c r="D109" s="14">
        <v>1</v>
      </c>
      <c r="E109" s="14">
        <v>0</v>
      </c>
      <c r="F109" s="14">
        <v>7</v>
      </c>
      <c r="G109" s="14">
        <v>0</v>
      </c>
      <c r="H109" s="14">
        <v>2</v>
      </c>
      <c r="I109" s="14">
        <v>0</v>
      </c>
      <c r="J109" s="14">
        <v>1</v>
      </c>
      <c r="K109" s="14">
        <v>2</v>
      </c>
      <c r="L109" s="14">
        <v>0</v>
      </c>
      <c r="M109" s="14">
        <v>1</v>
      </c>
      <c r="N109" s="14">
        <v>9</v>
      </c>
      <c r="O109" s="14">
        <v>9</v>
      </c>
      <c r="P109" s="14">
        <v>9</v>
      </c>
      <c r="Q109" s="14">
        <v>9</v>
      </c>
      <c r="R109" s="14">
        <v>9</v>
      </c>
      <c r="S109" s="99" t="s">
        <v>160</v>
      </c>
      <c r="T109" s="90" t="s">
        <v>12</v>
      </c>
      <c r="U109" s="12">
        <v>242053.3</v>
      </c>
      <c r="V109" s="12">
        <v>257713.4</v>
      </c>
      <c r="W109" s="12">
        <v>281057.7</v>
      </c>
      <c r="X109" s="12">
        <v>327646.2</v>
      </c>
      <c r="Y109" s="12">
        <v>347300.6</v>
      </c>
      <c r="Z109" s="12">
        <v>356520.7</v>
      </c>
      <c r="AA109" s="12">
        <v>365975.3</v>
      </c>
      <c r="AB109" s="12">
        <f>U109+V109+W109+X109+Y109+Z109+AA109</f>
        <v>2178267.1999999997</v>
      </c>
      <c r="AC109" s="70">
        <v>2027</v>
      </c>
    </row>
    <row r="110" spans="1:33" ht="23.25" customHeight="1" x14ac:dyDescent="0.25">
      <c r="A110" s="30"/>
      <c r="B110" s="26">
        <v>0</v>
      </c>
      <c r="C110" s="14">
        <v>1</v>
      </c>
      <c r="D110" s="14">
        <v>1</v>
      </c>
      <c r="E110" s="14">
        <v>0</v>
      </c>
      <c r="F110" s="14">
        <v>7</v>
      </c>
      <c r="G110" s="14">
        <v>0</v>
      </c>
      <c r="H110" s="14">
        <v>2</v>
      </c>
      <c r="I110" s="14">
        <v>0</v>
      </c>
      <c r="J110" s="14">
        <v>1</v>
      </c>
      <c r="K110" s="14">
        <v>2</v>
      </c>
      <c r="L110" s="14">
        <v>0</v>
      </c>
      <c r="M110" s="14">
        <v>1</v>
      </c>
      <c r="N110" s="14">
        <v>1</v>
      </c>
      <c r="O110" s="14">
        <v>1</v>
      </c>
      <c r="P110" s="14">
        <v>3</v>
      </c>
      <c r="Q110" s="14">
        <v>9</v>
      </c>
      <c r="R110" s="14">
        <v>0</v>
      </c>
      <c r="S110" s="100"/>
      <c r="T110" s="91"/>
      <c r="U110" s="12">
        <v>0</v>
      </c>
      <c r="V110" s="12">
        <v>446.1</v>
      </c>
      <c r="W110" s="12">
        <v>443.8</v>
      </c>
      <c r="X110" s="12">
        <v>452.1</v>
      </c>
      <c r="Y110" s="12">
        <v>0</v>
      </c>
      <c r="Z110" s="12">
        <v>0</v>
      </c>
      <c r="AA110" s="12">
        <v>0</v>
      </c>
      <c r="AB110" s="12">
        <f t="shared" ref="AB110:AB111" si="18">U110+V110+W110+X110+Y110+Z110+AA110</f>
        <v>1342</v>
      </c>
      <c r="AC110" s="73">
        <v>2024</v>
      </c>
    </row>
    <row r="111" spans="1:33" ht="20.25" customHeight="1" x14ac:dyDescent="0.25">
      <c r="A111" s="30"/>
      <c r="B111" s="26">
        <v>0</v>
      </c>
      <c r="C111" s="14">
        <v>1</v>
      </c>
      <c r="D111" s="14">
        <v>1</v>
      </c>
      <c r="E111" s="14">
        <v>0</v>
      </c>
      <c r="F111" s="14">
        <v>7</v>
      </c>
      <c r="G111" s="14">
        <v>0</v>
      </c>
      <c r="H111" s="14">
        <v>2</v>
      </c>
      <c r="I111" s="14">
        <v>0</v>
      </c>
      <c r="J111" s="14">
        <v>1</v>
      </c>
      <c r="K111" s="14">
        <v>2</v>
      </c>
      <c r="L111" s="14">
        <v>0</v>
      </c>
      <c r="M111" s="14">
        <v>1</v>
      </c>
      <c r="N111" s="14" t="s">
        <v>37</v>
      </c>
      <c r="O111" s="14">
        <v>1</v>
      </c>
      <c r="P111" s="14">
        <v>3</v>
      </c>
      <c r="Q111" s="14">
        <v>9</v>
      </c>
      <c r="R111" s="14">
        <v>0</v>
      </c>
      <c r="S111" s="101"/>
      <c r="T111" s="92"/>
      <c r="U111" s="12">
        <v>0</v>
      </c>
      <c r="V111" s="12">
        <v>4.5</v>
      </c>
      <c r="W111" s="12">
        <v>4.5</v>
      </c>
      <c r="X111" s="12">
        <v>4.5999999999999996</v>
      </c>
      <c r="Y111" s="12">
        <v>0</v>
      </c>
      <c r="Z111" s="12">
        <v>0</v>
      </c>
      <c r="AA111" s="12">
        <v>0</v>
      </c>
      <c r="AB111" s="12">
        <f t="shared" si="18"/>
        <v>13.6</v>
      </c>
      <c r="AC111" s="73">
        <v>2024</v>
      </c>
    </row>
    <row r="112" spans="1:33" ht="37.5" x14ac:dyDescent="0.25">
      <c r="A112" s="30"/>
      <c r="B112" s="26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79" t="s">
        <v>41</v>
      </c>
      <c r="T112" s="70" t="s">
        <v>27</v>
      </c>
      <c r="U112" s="70">
        <v>52</v>
      </c>
      <c r="V112" s="70">
        <v>52</v>
      </c>
      <c r="W112" s="70">
        <v>52</v>
      </c>
      <c r="X112" s="70">
        <v>54</v>
      </c>
      <c r="Y112" s="70">
        <v>54</v>
      </c>
      <c r="Z112" s="70">
        <v>54</v>
      </c>
      <c r="AA112" s="70">
        <v>54</v>
      </c>
      <c r="AB112" s="70">
        <v>54</v>
      </c>
      <c r="AC112" s="70">
        <v>2027</v>
      </c>
    </row>
    <row r="113" spans="1:29" ht="58.5" customHeight="1" x14ac:dyDescent="0.25">
      <c r="A113" s="30"/>
      <c r="B113" s="28">
        <v>0</v>
      </c>
      <c r="C113" s="23">
        <v>1</v>
      </c>
      <c r="D113" s="23">
        <v>1</v>
      </c>
      <c r="E113" s="23">
        <v>0</v>
      </c>
      <c r="F113" s="23">
        <v>7</v>
      </c>
      <c r="G113" s="23">
        <v>0</v>
      </c>
      <c r="H113" s="23">
        <v>2</v>
      </c>
      <c r="I113" s="23">
        <v>0</v>
      </c>
      <c r="J113" s="23">
        <v>1</v>
      </c>
      <c r="K113" s="23">
        <v>2</v>
      </c>
      <c r="L113" s="23">
        <v>0</v>
      </c>
      <c r="M113" s="23">
        <v>1</v>
      </c>
      <c r="N113" s="23">
        <v>1</v>
      </c>
      <c r="O113" s="23">
        <v>0</v>
      </c>
      <c r="P113" s="23">
        <v>7</v>
      </c>
      <c r="Q113" s="23">
        <v>5</v>
      </c>
      <c r="R113" s="23">
        <v>0</v>
      </c>
      <c r="S113" s="98" t="s">
        <v>161</v>
      </c>
      <c r="T113" s="96" t="s">
        <v>12</v>
      </c>
      <c r="U113" s="21">
        <v>1936768.1</v>
      </c>
      <c r="V113" s="21">
        <v>2040281.8</v>
      </c>
      <c r="W113" s="21">
        <v>2523671.1</v>
      </c>
      <c r="X113" s="21">
        <v>3131823.8</v>
      </c>
      <c r="Y113" s="21">
        <v>3327014.5</v>
      </c>
      <c r="Z113" s="21">
        <v>3497110.3</v>
      </c>
      <c r="AA113" s="21">
        <v>3497110.3</v>
      </c>
      <c r="AB113" s="12">
        <f>U113+V113+W113+X113+Y113+Z113+AA113</f>
        <v>19953779.900000002</v>
      </c>
      <c r="AC113" s="73">
        <v>2027</v>
      </c>
    </row>
    <row r="114" spans="1:29" ht="73.5" customHeight="1" x14ac:dyDescent="0.25">
      <c r="A114" s="30"/>
      <c r="B114" s="28">
        <v>0</v>
      </c>
      <c r="C114" s="23">
        <v>1</v>
      </c>
      <c r="D114" s="23">
        <v>1</v>
      </c>
      <c r="E114" s="23">
        <v>1</v>
      </c>
      <c r="F114" s="23">
        <v>0</v>
      </c>
      <c r="G114" s="23">
        <v>0</v>
      </c>
      <c r="H114" s="23">
        <v>4</v>
      </c>
      <c r="I114" s="23">
        <v>0</v>
      </c>
      <c r="J114" s="23">
        <v>1</v>
      </c>
      <c r="K114" s="23">
        <v>2</v>
      </c>
      <c r="L114" s="23">
        <v>0</v>
      </c>
      <c r="M114" s="23">
        <v>1</v>
      </c>
      <c r="N114" s="23">
        <v>1</v>
      </c>
      <c r="O114" s="23">
        <v>0</v>
      </c>
      <c r="P114" s="23">
        <v>7</v>
      </c>
      <c r="Q114" s="23">
        <v>5</v>
      </c>
      <c r="R114" s="23">
        <v>0</v>
      </c>
      <c r="S114" s="98"/>
      <c r="T114" s="96"/>
      <c r="U114" s="21">
        <v>50.5</v>
      </c>
      <c r="V114" s="21">
        <v>17.5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12">
        <f>U114+V114+W114+X114+Y114+Z114+AA114</f>
        <v>68</v>
      </c>
      <c r="AC114" s="73">
        <v>2022</v>
      </c>
    </row>
    <row r="115" spans="1:29" ht="37.5" x14ac:dyDescent="0.25">
      <c r="A115" s="30"/>
      <c r="B115" s="2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79" t="s">
        <v>42</v>
      </c>
      <c r="T115" s="70" t="s">
        <v>27</v>
      </c>
      <c r="U115" s="70">
        <v>52</v>
      </c>
      <c r="V115" s="70">
        <v>52</v>
      </c>
      <c r="W115" s="70">
        <v>52</v>
      </c>
      <c r="X115" s="70">
        <v>54</v>
      </c>
      <c r="Y115" s="70">
        <v>54</v>
      </c>
      <c r="Z115" s="70">
        <v>54</v>
      </c>
      <c r="AA115" s="70">
        <v>54</v>
      </c>
      <c r="AB115" s="70">
        <v>54</v>
      </c>
      <c r="AC115" s="70">
        <v>2027</v>
      </c>
    </row>
    <row r="116" spans="1:29" ht="32.25" customHeight="1" x14ac:dyDescent="0.25">
      <c r="A116" s="30"/>
      <c r="B116" s="26">
        <v>0</v>
      </c>
      <c r="C116" s="14">
        <v>1</v>
      </c>
      <c r="D116" s="14">
        <v>1</v>
      </c>
      <c r="E116" s="14">
        <v>0</v>
      </c>
      <c r="F116" s="14">
        <v>7</v>
      </c>
      <c r="G116" s="14">
        <v>0</v>
      </c>
      <c r="H116" s="14">
        <v>2</v>
      </c>
      <c r="I116" s="14">
        <v>0</v>
      </c>
      <c r="J116" s="14">
        <v>1</v>
      </c>
      <c r="K116" s="14">
        <v>2</v>
      </c>
      <c r="L116" s="14">
        <v>0</v>
      </c>
      <c r="M116" s="14">
        <v>1</v>
      </c>
      <c r="N116" s="14" t="s">
        <v>245</v>
      </c>
      <c r="O116" s="14">
        <v>3</v>
      </c>
      <c r="P116" s="14">
        <v>0</v>
      </c>
      <c r="Q116" s="14">
        <v>3</v>
      </c>
      <c r="R116" s="14">
        <v>1</v>
      </c>
      <c r="S116" s="99" t="s">
        <v>124</v>
      </c>
      <c r="T116" s="90" t="s">
        <v>12</v>
      </c>
      <c r="U116" s="21">
        <v>139522.29999999999</v>
      </c>
      <c r="V116" s="21">
        <v>142256.5</v>
      </c>
      <c r="W116" s="21">
        <v>147751</v>
      </c>
      <c r="X116" s="21">
        <v>153375.6</v>
      </c>
      <c r="Y116" s="21">
        <v>0</v>
      </c>
      <c r="Z116" s="21">
        <v>0</v>
      </c>
      <c r="AA116" s="21">
        <v>0</v>
      </c>
      <c r="AB116" s="12">
        <f>U116+V116+W116+X116+Y116+Z116+AA116</f>
        <v>582905.4</v>
      </c>
      <c r="AC116" s="70">
        <v>2024</v>
      </c>
    </row>
    <row r="117" spans="1:29" ht="37.5" customHeight="1" x14ac:dyDescent="0.25">
      <c r="A117" s="30"/>
      <c r="B117" s="26">
        <v>0</v>
      </c>
      <c r="C117" s="14">
        <v>1</v>
      </c>
      <c r="D117" s="14">
        <v>1</v>
      </c>
      <c r="E117" s="14">
        <v>0</v>
      </c>
      <c r="F117" s="14">
        <v>7</v>
      </c>
      <c r="G117" s="14">
        <v>0</v>
      </c>
      <c r="H117" s="14">
        <v>2</v>
      </c>
      <c r="I117" s="14">
        <v>0</v>
      </c>
      <c r="J117" s="14">
        <v>1</v>
      </c>
      <c r="K117" s="14">
        <v>2</v>
      </c>
      <c r="L117" s="14" t="s">
        <v>250</v>
      </c>
      <c r="M117" s="14">
        <v>6</v>
      </c>
      <c r="N117" s="14">
        <v>5</v>
      </c>
      <c r="O117" s="14">
        <v>3</v>
      </c>
      <c r="P117" s="14">
        <v>0</v>
      </c>
      <c r="Q117" s="14">
        <v>3</v>
      </c>
      <c r="R117" s="14">
        <v>1</v>
      </c>
      <c r="S117" s="101"/>
      <c r="T117" s="92"/>
      <c r="U117" s="21">
        <v>0</v>
      </c>
      <c r="V117" s="21">
        <v>0</v>
      </c>
      <c r="W117" s="21">
        <v>0</v>
      </c>
      <c r="X117" s="21">
        <v>0</v>
      </c>
      <c r="Y117" s="21">
        <v>152802.70000000001</v>
      </c>
      <c r="Z117" s="21">
        <v>152802.70000000001</v>
      </c>
      <c r="AA117" s="21">
        <v>152802.70000000001</v>
      </c>
      <c r="AB117" s="12">
        <f>U117+V117+W117+X117+Y117+Z117+AA117</f>
        <v>458408.10000000003</v>
      </c>
      <c r="AC117" s="70">
        <v>2027</v>
      </c>
    </row>
    <row r="118" spans="1:29" ht="39" customHeight="1" x14ac:dyDescent="0.25">
      <c r="A118" s="30"/>
      <c r="B118" s="26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71" t="s">
        <v>121</v>
      </c>
      <c r="T118" s="73" t="s">
        <v>27</v>
      </c>
      <c r="U118" s="42">
        <v>1786</v>
      </c>
      <c r="V118" s="42">
        <v>1857</v>
      </c>
      <c r="W118" s="42">
        <v>1888</v>
      </c>
      <c r="X118" s="42">
        <v>1956</v>
      </c>
      <c r="Y118" s="42">
        <v>1956</v>
      </c>
      <c r="Z118" s="42">
        <v>1956</v>
      </c>
      <c r="AA118" s="42">
        <v>1956</v>
      </c>
      <c r="AB118" s="42">
        <v>1956</v>
      </c>
      <c r="AC118" s="70">
        <v>2027</v>
      </c>
    </row>
    <row r="119" spans="1:29" ht="39" customHeight="1" x14ac:dyDescent="0.25">
      <c r="A119" s="30"/>
      <c r="B119" s="26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71" t="s">
        <v>174</v>
      </c>
      <c r="T119" s="73" t="s">
        <v>24</v>
      </c>
      <c r="U119" s="42">
        <v>0</v>
      </c>
      <c r="V119" s="42">
        <v>1673</v>
      </c>
      <c r="W119" s="42">
        <v>1688</v>
      </c>
      <c r="X119" s="42">
        <v>1748</v>
      </c>
      <c r="Y119" s="42">
        <v>1790</v>
      </c>
      <c r="Z119" s="42">
        <v>1790</v>
      </c>
      <c r="AA119" s="42">
        <v>1790</v>
      </c>
      <c r="AB119" s="42">
        <f>U119+V119+W119+X119+Y119+Z119+AA119</f>
        <v>10479</v>
      </c>
      <c r="AC119" s="70">
        <v>2027</v>
      </c>
    </row>
    <row r="120" spans="1:29" ht="49.5" customHeight="1" x14ac:dyDescent="0.25">
      <c r="A120" s="30"/>
      <c r="B120" s="26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79" t="s">
        <v>125</v>
      </c>
      <c r="T120" s="70" t="s">
        <v>29</v>
      </c>
      <c r="U120" s="20">
        <v>1</v>
      </c>
      <c r="V120" s="20">
        <v>1</v>
      </c>
      <c r="W120" s="20">
        <v>1</v>
      </c>
      <c r="X120" s="20">
        <v>1</v>
      </c>
      <c r="Y120" s="20">
        <v>1</v>
      </c>
      <c r="Z120" s="20">
        <v>1</v>
      </c>
      <c r="AA120" s="20">
        <v>1</v>
      </c>
      <c r="AB120" s="20">
        <v>1</v>
      </c>
      <c r="AC120" s="70">
        <v>2027</v>
      </c>
    </row>
    <row r="121" spans="1:29" ht="56.25" customHeight="1" x14ac:dyDescent="0.25">
      <c r="A121" s="30"/>
      <c r="B121" s="26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79" t="s">
        <v>43</v>
      </c>
      <c r="T121" s="70" t="s">
        <v>16</v>
      </c>
      <c r="U121" s="8">
        <v>100</v>
      </c>
      <c r="V121" s="8">
        <v>100</v>
      </c>
      <c r="W121" s="8">
        <v>100</v>
      </c>
      <c r="X121" s="8">
        <v>100</v>
      </c>
      <c r="Y121" s="8">
        <v>100</v>
      </c>
      <c r="Z121" s="8">
        <v>100</v>
      </c>
      <c r="AA121" s="8">
        <v>100</v>
      </c>
      <c r="AB121" s="8">
        <v>100</v>
      </c>
      <c r="AC121" s="70">
        <v>2027</v>
      </c>
    </row>
    <row r="122" spans="1:29" ht="56.25" x14ac:dyDescent="0.25">
      <c r="A122" s="30"/>
      <c r="B122" s="26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79" t="s">
        <v>44</v>
      </c>
      <c r="T122" s="70" t="s">
        <v>16</v>
      </c>
      <c r="U122" s="8">
        <v>100</v>
      </c>
      <c r="V122" s="8">
        <v>100</v>
      </c>
      <c r="W122" s="8">
        <v>100</v>
      </c>
      <c r="X122" s="8">
        <v>100</v>
      </c>
      <c r="Y122" s="8">
        <v>100</v>
      </c>
      <c r="Z122" s="8">
        <v>100</v>
      </c>
      <c r="AA122" s="8">
        <v>100</v>
      </c>
      <c r="AB122" s="8">
        <v>100</v>
      </c>
      <c r="AC122" s="70">
        <v>2027</v>
      </c>
    </row>
    <row r="123" spans="1:29" ht="42" customHeight="1" x14ac:dyDescent="0.25">
      <c r="A123" s="30"/>
      <c r="B123" s="26">
        <v>0</v>
      </c>
      <c r="C123" s="14">
        <v>1</v>
      </c>
      <c r="D123" s="14">
        <v>1</v>
      </c>
      <c r="E123" s="14">
        <v>0</v>
      </c>
      <c r="F123" s="14">
        <v>7</v>
      </c>
      <c r="G123" s="14">
        <v>0</v>
      </c>
      <c r="H123" s="14">
        <v>2</v>
      </c>
      <c r="I123" s="14">
        <v>0</v>
      </c>
      <c r="J123" s="14">
        <v>1</v>
      </c>
      <c r="K123" s="14">
        <v>2</v>
      </c>
      <c r="L123" s="14">
        <v>0</v>
      </c>
      <c r="M123" s="14">
        <v>1</v>
      </c>
      <c r="N123" s="14">
        <v>9</v>
      </c>
      <c r="O123" s="14">
        <v>9</v>
      </c>
      <c r="P123" s="14">
        <v>9</v>
      </c>
      <c r="Q123" s="14">
        <v>9</v>
      </c>
      <c r="R123" s="14">
        <v>9</v>
      </c>
      <c r="S123" s="79" t="s">
        <v>184</v>
      </c>
      <c r="T123" s="73" t="s">
        <v>12</v>
      </c>
      <c r="U123" s="8">
        <v>0</v>
      </c>
      <c r="V123" s="21">
        <v>8578.5</v>
      </c>
      <c r="W123" s="21">
        <v>33387</v>
      </c>
      <c r="X123" s="21">
        <v>50605.7</v>
      </c>
      <c r="Y123" s="21">
        <v>36804</v>
      </c>
      <c r="Z123" s="21">
        <v>63048</v>
      </c>
      <c r="AA123" s="21">
        <v>63048</v>
      </c>
      <c r="AB123" s="12">
        <f>U123+V123+W123+X123+Y123+Z123+AA123</f>
        <v>255471.2</v>
      </c>
      <c r="AC123" s="70">
        <v>2027</v>
      </c>
    </row>
    <row r="124" spans="1:29" ht="43.5" customHeight="1" x14ac:dyDescent="0.25">
      <c r="A124" s="30"/>
      <c r="B124" s="26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74" t="s">
        <v>192</v>
      </c>
      <c r="T124" s="70" t="s">
        <v>27</v>
      </c>
      <c r="U124" s="46">
        <v>0</v>
      </c>
      <c r="V124" s="46">
        <v>27</v>
      </c>
      <c r="W124" s="46">
        <v>52</v>
      </c>
      <c r="X124" s="46">
        <v>54</v>
      </c>
      <c r="Y124" s="46">
        <v>54</v>
      </c>
      <c r="Z124" s="46">
        <v>54</v>
      </c>
      <c r="AA124" s="46">
        <v>54</v>
      </c>
      <c r="AB124" s="46">
        <v>54</v>
      </c>
      <c r="AC124" s="70">
        <v>2027</v>
      </c>
    </row>
    <row r="125" spans="1:29" ht="77.25" customHeight="1" x14ac:dyDescent="0.25">
      <c r="A125" s="30"/>
      <c r="B125" s="26">
        <v>0</v>
      </c>
      <c r="C125" s="14">
        <v>1</v>
      </c>
      <c r="D125" s="14">
        <v>1</v>
      </c>
      <c r="E125" s="14">
        <v>0</v>
      </c>
      <c r="F125" s="14">
        <v>7</v>
      </c>
      <c r="G125" s="14">
        <v>0</v>
      </c>
      <c r="H125" s="14">
        <v>2</v>
      </c>
      <c r="I125" s="14">
        <v>0</v>
      </c>
      <c r="J125" s="14">
        <v>1</v>
      </c>
      <c r="K125" s="14">
        <v>2</v>
      </c>
      <c r="L125" s="14">
        <v>0</v>
      </c>
      <c r="M125" s="14">
        <v>1</v>
      </c>
      <c r="N125" s="14" t="s">
        <v>120</v>
      </c>
      <c r="O125" s="14">
        <v>0</v>
      </c>
      <c r="P125" s="14">
        <v>5</v>
      </c>
      <c r="Q125" s="14">
        <v>0</v>
      </c>
      <c r="R125" s="14">
        <v>1</v>
      </c>
      <c r="S125" s="74" t="s">
        <v>254</v>
      </c>
      <c r="T125" s="73" t="s">
        <v>12</v>
      </c>
      <c r="U125" s="12">
        <v>0</v>
      </c>
      <c r="V125" s="12">
        <v>0</v>
      </c>
      <c r="W125" s="12">
        <v>0</v>
      </c>
      <c r="X125" s="12">
        <v>2239.5</v>
      </c>
      <c r="Y125" s="12">
        <v>0</v>
      </c>
      <c r="Z125" s="12">
        <v>0</v>
      </c>
      <c r="AA125" s="12">
        <v>0</v>
      </c>
      <c r="AB125" s="12">
        <f>SUM(U125:AA125)</f>
        <v>2239.5</v>
      </c>
      <c r="AC125" s="70">
        <v>2024</v>
      </c>
    </row>
    <row r="126" spans="1:29" ht="74.25" customHeight="1" x14ac:dyDescent="0.25">
      <c r="A126" s="30"/>
      <c r="B126" s="26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79" t="s">
        <v>256</v>
      </c>
      <c r="T126" s="70" t="s">
        <v>27</v>
      </c>
      <c r="U126" s="46">
        <v>0</v>
      </c>
      <c r="V126" s="46">
        <v>0</v>
      </c>
      <c r="W126" s="46">
        <v>0</v>
      </c>
      <c r="X126" s="46">
        <v>54</v>
      </c>
      <c r="Y126" s="46">
        <v>0</v>
      </c>
      <c r="Z126" s="46">
        <v>0</v>
      </c>
      <c r="AA126" s="46">
        <v>0</v>
      </c>
      <c r="AB126" s="20">
        <f>SUM(U126:AA126)</f>
        <v>54</v>
      </c>
      <c r="AC126" s="70">
        <v>2024</v>
      </c>
    </row>
    <row r="127" spans="1:29" ht="74.25" customHeight="1" x14ac:dyDescent="0.25">
      <c r="A127" s="30"/>
      <c r="B127" s="26">
        <v>0</v>
      </c>
      <c r="C127" s="14">
        <v>0</v>
      </c>
      <c r="D127" s="14">
        <v>0</v>
      </c>
      <c r="E127" s="14">
        <v>0</v>
      </c>
      <c r="F127" s="14">
        <v>7</v>
      </c>
      <c r="G127" s="14">
        <v>0</v>
      </c>
      <c r="H127" s="14">
        <v>2</v>
      </c>
      <c r="I127" s="14">
        <v>0</v>
      </c>
      <c r="J127" s="14">
        <v>1</v>
      </c>
      <c r="K127" s="14">
        <v>2</v>
      </c>
      <c r="L127" s="14" t="s">
        <v>47</v>
      </c>
      <c r="M127" s="14">
        <v>1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8" t="s">
        <v>154</v>
      </c>
      <c r="T127" s="70" t="s">
        <v>12</v>
      </c>
      <c r="U127" s="16">
        <f>U129+U130+U132+U133</f>
        <v>282549.40000000002</v>
      </c>
      <c r="V127" s="16">
        <f t="shared" ref="V127:AA127" si="19">V129+V130+V132+V133</f>
        <v>3000</v>
      </c>
      <c r="W127" s="16">
        <f t="shared" si="19"/>
        <v>1500</v>
      </c>
      <c r="X127" s="16">
        <f t="shared" si="19"/>
        <v>0</v>
      </c>
      <c r="Y127" s="16">
        <f t="shared" si="19"/>
        <v>0</v>
      </c>
      <c r="Z127" s="16">
        <f t="shared" si="19"/>
        <v>0</v>
      </c>
      <c r="AA127" s="16">
        <f t="shared" si="19"/>
        <v>0</v>
      </c>
      <c r="AB127" s="16">
        <f>SUM(U127:AA127)</f>
        <v>287049.40000000002</v>
      </c>
      <c r="AC127" s="7">
        <v>2023</v>
      </c>
    </row>
    <row r="128" spans="1:29" ht="37.5" x14ac:dyDescent="0.25">
      <c r="A128" s="30"/>
      <c r="B128" s="26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79" t="s">
        <v>45</v>
      </c>
      <c r="T128" s="70" t="s">
        <v>16</v>
      </c>
      <c r="U128" s="8">
        <v>69.2</v>
      </c>
      <c r="V128" s="8">
        <v>69.2</v>
      </c>
      <c r="W128" s="8">
        <v>69.2</v>
      </c>
      <c r="X128" s="8">
        <v>0</v>
      </c>
      <c r="Y128" s="8">
        <v>0</v>
      </c>
      <c r="Z128" s="8">
        <v>0</v>
      </c>
      <c r="AA128" s="8">
        <v>0</v>
      </c>
      <c r="AB128" s="8">
        <v>69.2</v>
      </c>
      <c r="AC128" s="70">
        <v>2023</v>
      </c>
    </row>
    <row r="129" spans="1:29" ht="39.75" customHeight="1" x14ac:dyDescent="0.25">
      <c r="A129" s="30"/>
      <c r="B129" s="26">
        <v>0</v>
      </c>
      <c r="C129" s="14">
        <v>1</v>
      </c>
      <c r="D129" s="14">
        <v>1</v>
      </c>
      <c r="E129" s="14">
        <v>0</v>
      </c>
      <c r="F129" s="14">
        <v>7</v>
      </c>
      <c r="G129" s="14">
        <v>0</v>
      </c>
      <c r="H129" s="14">
        <v>2</v>
      </c>
      <c r="I129" s="14">
        <v>0</v>
      </c>
      <c r="J129" s="14">
        <v>1</v>
      </c>
      <c r="K129" s="14">
        <v>2</v>
      </c>
      <c r="L129" s="14" t="s">
        <v>47</v>
      </c>
      <c r="M129" s="14">
        <v>1</v>
      </c>
      <c r="N129" s="14" t="s">
        <v>37</v>
      </c>
      <c r="O129" s="14">
        <v>0</v>
      </c>
      <c r="P129" s="14">
        <v>3</v>
      </c>
      <c r="Q129" s="14">
        <v>9</v>
      </c>
      <c r="R129" s="14">
        <v>0</v>
      </c>
      <c r="S129" s="95" t="s">
        <v>152</v>
      </c>
      <c r="T129" s="93" t="s">
        <v>12</v>
      </c>
      <c r="U129" s="12">
        <v>600</v>
      </c>
      <c r="V129" s="12">
        <v>600</v>
      </c>
      <c r="W129" s="12">
        <v>300</v>
      </c>
      <c r="X129" s="12">
        <v>0</v>
      </c>
      <c r="Y129" s="12">
        <v>0</v>
      </c>
      <c r="Z129" s="12">
        <v>0</v>
      </c>
      <c r="AA129" s="12">
        <v>0</v>
      </c>
      <c r="AB129" s="12">
        <f>U129+V129+W129+X129+Y129+Z129+AA129</f>
        <v>1500</v>
      </c>
      <c r="AC129" s="70">
        <v>2023</v>
      </c>
    </row>
    <row r="130" spans="1:29" ht="38.25" customHeight="1" x14ac:dyDescent="0.25">
      <c r="A130" s="30"/>
      <c r="B130" s="26">
        <v>0</v>
      </c>
      <c r="C130" s="14">
        <v>1</v>
      </c>
      <c r="D130" s="14">
        <v>1</v>
      </c>
      <c r="E130" s="14">
        <v>0</v>
      </c>
      <c r="F130" s="14">
        <v>7</v>
      </c>
      <c r="G130" s="14">
        <v>0</v>
      </c>
      <c r="H130" s="14">
        <v>2</v>
      </c>
      <c r="I130" s="14">
        <v>0</v>
      </c>
      <c r="J130" s="14">
        <v>1</v>
      </c>
      <c r="K130" s="14">
        <v>2</v>
      </c>
      <c r="L130" s="14" t="s">
        <v>47</v>
      </c>
      <c r="M130" s="14">
        <v>1</v>
      </c>
      <c r="N130" s="14">
        <v>1</v>
      </c>
      <c r="O130" s="14">
        <v>0</v>
      </c>
      <c r="P130" s="14">
        <v>3</v>
      </c>
      <c r="Q130" s="14">
        <v>9</v>
      </c>
      <c r="R130" s="14">
        <v>0</v>
      </c>
      <c r="S130" s="95"/>
      <c r="T130" s="93"/>
      <c r="U130" s="12">
        <v>2400</v>
      </c>
      <c r="V130" s="12">
        <v>2400</v>
      </c>
      <c r="W130" s="12">
        <v>1200</v>
      </c>
      <c r="X130" s="12">
        <v>0</v>
      </c>
      <c r="Y130" s="12">
        <v>0</v>
      </c>
      <c r="Z130" s="12">
        <v>0</v>
      </c>
      <c r="AA130" s="12">
        <v>0</v>
      </c>
      <c r="AB130" s="12">
        <f>U130+V130+W130+X130+Y130+Z130+AA130</f>
        <v>6000</v>
      </c>
      <c r="AC130" s="70">
        <v>2023</v>
      </c>
    </row>
    <row r="131" spans="1:29" ht="58.5" customHeight="1" x14ac:dyDescent="0.25">
      <c r="A131" s="30"/>
      <c r="B131" s="26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79" t="s">
        <v>156</v>
      </c>
      <c r="T131" s="70" t="s">
        <v>27</v>
      </c>
      <c r="U131" s="20">
        <v>2</v>
      </c>
      <c r="V131" s="20">
        <v>1</v>
      </c>
      <c r="W131" s="20">
        <v>1</v>
      </c>
      <c r="X131" s="20">
        <v>0</v>
      </c>
      <c r="Y131" s="20">
        <v>0</v>
      </c>
      <c r="Z131" s="20">
        <v>0</v>
      </c>
      <c r="AA131" s="20">
        <v>0</v>
      </c>
      <c r="AB131" s="20">
        <f>SUM(U131:AA131)</f>
        <v>4</v>
      </c>
      <c r="AC131" s="70">
        <v>2023</v>
      </c>
    </row>
    <row r="132" spans="1:29" ht="21.75" customHeight="1" x14ac:dyDescent="0.25">
      <c r="A132" s="30"/>
      <c r="B132" s="26">
        <v>0</v>
      </c>
      <c r="C132" s="14">
        <v>4</v>
      </c>
      <c r="D132" s="14">
        <v>3</v>
      </c>
      <c r="E132" s="14">
        <v>0</v>
      </c>
      <c r="F132" s="14">
        <v>7</v>
      </c>
      <c r="G132" s="14">
        <v>0</v>
      </c>
      <c r="H132" s="14">
        <v>2</v>
      </c>
      <c r="I132" s="14">
        <v>0</v>
      </c>
      <c r="J132" s="14">
        <v>1</v>
      </c>
      <c r="K132" s="14">
        <v>2</v>
      </c>
      <c r="L132" s="14" t="s">
        <v>122</v>
      </c>
      <c r="M132" s="14">
        <v>1</v>
      </c>
      <c r="N132" s="14">
        <v>1</v>
      </c>
      <c r="O132" s="14">
        <v>0</v>
      </c>
      <c r="P132" s="14">
        <v>1</v>
      </c>
      <c r="Q132" s="14">
        <v>6</v>
      </c>
      <c r="R132" s="14">
        <v>2</v>
      </c>
      <c r="S132" s="97" t="s">
        <v>153</v>
      </c>
      <c r="T132" s="93" t="s">
        <v>12</v>
      </c>
      <c r="U132" s="12">
        <v>279279.40000000002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f>U132+V132+W132+X132+Y132+Z132+AA132</f>
        <v>279279.40000000002</v>
      </c>
      <c r="AC132" s="70">
        <v>2021</v>
      </c>
    </row>
    <row r="133" spans="1:29" ht="20.25" customHeight="1" x14ac:dyDescent="0.25">
      <c r="A133" s="30"/>
      <c r="B133" s="26">
        <v>0</v>
      </c>
      <c r="C133" s="14">
        <v>4</v>
      </c>
      <c r="D133" s="14">
        <v>3</v>
      </c>
      <c r="E133" s="14">
        <v>0</v>
      </c>
      <c r="F133" s="14">
        <v>7</v>
      </c>
      <c r="G133" s="14">
        <v>0</v>
      </c>
      <c r="H133" s="14">
        <v>2</v>
      </c>
      <c r="I133" s="14">
        <v>0</v>
      </c>
      <c r="J133" s="14">
        <v>1</v>
      </c>
      <c r="K133" s="14">
        <v>2</v>
      </c>
      <c r="L133" s="14" t="s">
        <v>122</v>
      </c>
      <c r="M133" s="14">
        <v>1</v>
      </c>
      <c r="N133" s="14">
        <v>0</v>
      </c>
      <c r="O133" s="14">
        <v>0</v>
      </c>
      <c r="P133" s="14">
        <v>0</v>
      </c>
      <c r="Q133" s="14">
        <v>0</v>
      </c>
      <c r="R133" s="14">
        <v>2</v>
      </c>
      <c r="S133" s="97"/>
      <c r="T133" s="93"/>
      <c r="U133" s="12">
        <v>270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f>U133+V133+W133+X133+Y133+Z133+AA133</f>
        <v>270</v>
      </c>
      <c r="AC133" s="70">
        <v>2021</v>
      </c>
    </row>
    <row r="134" spans="1:29" ht="54" customHeight="1" x14ac:dyDescent="0.25">
      <c r="A134" s="30"/>
      <c r="B134" s="26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79" t="s">
        <v>46</v>
      </c>
      <c r="T134" s="70" t="s">
        <v>34</v>
      </c>
      <c r="U134" s="20">
        <v>1224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1224</v>
      </c>
      <c r="AC134" s="70">
        <v>2021</v>
      </c>
    </row>
    <row r="135" spans="1:29" ht="38.25" customHeight="1" x14ac:dyDescent="0.25">
      <c r="A135" s="30"/>
      <c r="B135" s="26">
        <v>0</v>
      </c>
      <c r="C135" s="14">
        <v>1</v>
      </c>
      <c r="D135" s="14">
        <v>1</v>
      </c>
      <c r="E135" s="14">
        <v>0</v>
      </c>
      <c r="F135" s="14">
        <v>7</v>
      </c>
      <c r="G135" s="14">
        <v>0</v>
      </c>
      <c r="H135" s="14">
        <v>9</v>
      </c>
      <c r="I135" s="14">
        <v>0</v>
      </c>
      <c r="J135" s="14">
        <v>1</v>
      </c>
      <c r="K135" s="14">
        <v>2</v>
      </c>
      <c r="L135" s="14">
        <v>0</v>
      </c>
      <c r="M135" s="14">
        <v>3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5" t="s">
        <v>48</v>
      </c>
      <c r="T135" s="70" t="s">
        <v>12</v>
      </c>
      <c r="U135" s="16">
        <f>U138+U140+U142</f>
        <v>155</v>
      </c>
      <c r="V135" s="16">
        <f t="shared" ref="V135:AA135" si="20">V138+V140+V142</f>
        <v>159.4</v>
      </c>
      <c r="W135" s="16">
        <f t="shared" si="20"/>
        <v>277</v>
      </c>
      <c r="X135" s="16">
        <f t="shared" si="20"/>
        <v>277</v>
      </c>
      <c r="Y135" s="16">
        <f t="shared" si="20"/>
        <v>277</v>
      </c>
      <c r="Z135" s="16">
        <f t="shared" si="20"/>
        <v>277</v>
      </c>
      <c r="AA135" s="16">
        <f t="shared" si="20"/>
        <v>277</v>
      </c>
      <c r="AB135" s="16">
        <f>SUM(U135:AA135)</f>
        <v>1699.4</v>
      </c>
      <c r="AC135" s="70">
        <v>2027</v>
      </c>
    </row>
    <row r="136" spans="1:29" ht="37.5" x14ac:dyDescent="0.25">
      <c r="A136" s="30"/>
      <c r="B136" s="26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79" t="s">
        <v>49</v>
      </c>
      <c r="T136" s="70" t="s">
        <v>16</v>
      </c>
      <c r="U136" s="8">
        <v>95.8</v>
      </c>
      <c r="V136" s="8">
        <v>99.5</v>
      </c>
      <c r="W136" s="8">
        <v>99.5</v>
      </c>
      <c r="X136" s="8">
        <v>99.5</v>
      </c>
      <c r="Y136" s="8">
        <v>99.5</v>
      </c>
      <c r="Z136" s="8">
        <v>99.5</v>
      </c>
      <c r="AA136" s="8">
        <v>99.5</v>
      </c>
      <c r="AB136" s="8">
        <v>99.5</v>
      </c>
      <c r="AC136" s="70">
        <v>2027</v>
      </c>
    </row>
    <row r="137" spans="1:29" ht="39.75" customHeight="1" x14ac:dyDescent="0.25">
      <c r="A137" s="30"/>
      <c r="B137" s="26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79" t="s">
        <v>50</v>
      </c>
      <c r="T137" s="70" t="s">
        <v>16</v>
      </c>
      <c r="U137" s="8">
        <v>96.4</v>
      </c>
      <c r="V137" s="8">
        <v>97.9</v>
      </c>
      <c r="W137" s="8">
        <v>97.9</v>
      </c>
      <c r="X137" s="8">
        <v>97.9</v>
      </c>
      <c r="Y137" s="8">
        <v>97.9</v>
      </c>
      <c r="Z137" s="8">
        <v>97.9</v>
      </c>
      <c r="AA137" s="8">
        <v>97.9</v>
      </c>
      <c r="AB137" s="8">
        <v>97.9</v>
      </c>
      <c r="AC137" s="70">
        <v>2027</v>
      </c>
    </row>
    <row r="138" spans="1:29" ht="37.5" x14ac:dyDescent="0.25">
      <c r="A138" s="30"/>
      <c r="B138" s="26">
        <v>0</v>
      </c>
      <c r="C138" s="14">
        <v>1</v>
      </c>
      <c r="D138" s="14">
        <v>1</v>
      </c>
      <c r="E138" s="14">
        <v>0</v>
      </c>
      <c r="F138" s="14">
        <v>7</v>
      </c>
      <c r="G138" s="14">
        <v>0</v>
      </c>
      <c r="H138" s="14">
        <v>9</v>
      </c>
      <c r="I138" s="14">
        <v>0</v>
      </c>
      <c r="J138" s="14">
        <v>1</v>
      </c>
      <c r="K138" s="14">
        <v>2</v>
      </c>
      <c r="L138" s="14">
        <v>0</v>
      </c>
      <c r="M138" s="14">
        <v>3</v>
      </c>
      <c r="N138" s="14">
        <v>9</v>
      </c>
      <c r="O138" s="14">
        <v>9</v>
      </c>
      <c r="P138" s="14">
        <v>9</v>
      </c>
      <c r="Q138" s="14">
        <v>9</v>
      </c>
      <c r="R138" s="14">
        <v>9</v>
      </c>
      <c r="S138" s="79" t="s">
        <v>51</v>
      </c>
      <c r="T138" s="70" t="s">
        <v>12</v>
      </c>
      <c r="U138" s="12">
        <v>70</v>
      </c>
      <c r="V138" s="12">
        <v>74.400000000000006</v>
      </c>
      <c r="W138" s="12">
        <v>74</v>
      </c>
      <c r="X138" s="12">
        <v>74</v>
      </c>
      <c r="Y138" s="12">
        <v>74</v>
      </c>
      <c r="Z138" s="12">
        <v>74</v>
      </c>
      <c r="AA138" s="12">
        <v>74</v>
      </c>
      <c r="AB138" s="12">
        <f>U138+V138+W138+X138+Y138+Z138+AA138</f>
        <v>514.4</v>
      </c>
      <c r="AC138" s="70">
        <v>2027</v>
      </c>
    </row>
    <row r="139" spans="1:29" ht="39.75" customHeight="1" x14ac:dyDescent="0.25">
      <c r="A139" s="30"/>
      <c r="B139" s="26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79" t="s">
        <v>52</v>
      </c>
      <c r="T139" s="70" t="s">
        <v>27</v>
      </c>
      <c r="U139" s="70">
        <v>13</v>
      </c>
      <c r="V139" s="70">
        <v>14</v>
      </c>
      <c r="W139" s="70">
        <v>14</v>
      </c>
      <c r="X139" s="70">
        <v>14</v>
      </c>
      <c r="Y139" s="70">
        <v>14</v>
      </c>
      <c r="Z139" s="70">
        <v>14</v>
      </c>
      <c r="AA139" s="70">
        <v>14</v>
      </c>
      <c r="AB139" s="70">
        <v>14</v>
      </c>
      <c r="AC139" s="70">
        <v>2027</v>
      </c>
    </row>
    <row r="140" spans="1:29" ht="37.5" x14ac:dyDescent="0.25">
      <c r="A140" s="30"/>
      <c r="B140" s="26">
        <v>0</v>
      </c>
      <c r="C140" s="14">
        <v>1</v>
      </c>
      <c r="D140" s="14">
        <v>1</v>
      </c>
      <c r="E140" s="14">
        <v>0</v>
      </c>
      <c r="F140" s="14">
        <v>7</v>
      </c>
      <c r="G140" s="14">
        <v>0</v>
      </c>
      <c r="H140" s="14">
        <v>9</v>
      </c>
      <c r="I140" s="14">
        <v>0</v>
      </c>
      <c r="J140" s="14">
        <v>1</v>
      </c>
      <c r="K140" s="14">
        <v>2</v>
      </c>
      <c r="L140" s="14">
        <v>0</v>
      </c>
      <c r="M140" s="14">
        <v>3</v>
      </c>
      <c r="N140" s="14">
        <v>9</v>
      </c>
      <c r="O140" s="14">
        <v>9</v>
      </c>
      <c r="P140" s="14">
        <v>9</v>
      </c>
      <c r="Q140" s="14">
        <v>9</v>
      </c>
      <c r="R140" s="14">
        <v>9</v>
      </c>
      <c r="S140" s="79" t="s">
        <v>53</v>
      </c>
      <c r="T140" s="70" t="s">
        <v>12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f>U140+V140+W140+X140+Y140+Z140</f>
        <v>0</v>
      </c>
      <c r="AC140" s="70">
        <v>2027</v>
      </c>
    </row>
    <row r="141" spans="1:29" ht="37.5" x14ac:dyDescent="0.25">
      <c r="A141" s="30"/>
      <c r="B141" s="26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74" t="s">
        <v>123</v>
      </c>
      <c r="T141" s="70" t="s">
        <v>27</v>
      </c>
      <c r="U141" s="70">
        <v>26</v>
      </c>
      <c r="V141" s="70">
        <v>34</v>
      </c>
      <c r="W141" s="70">
        <v>34</v>
      </c>
      <c r="X141" s="70">
        <v>34</v>
      </c>
      <c r="Y141" s="70">
        <v>34</v>
      </c>
      <c r="Z141" s="70">
        <v>34</v>
      </c>
      <c r="AA141" s="70">
        <v>34</v>
      </c>
      <c r="AB141" s="70">
        <v>34</v>
      </c>
      <c r="AC141" s="70">
        <v>2027</v>
      </c>
    </row>
    <row r="142" spans="1:29" x14ac:dyDescent="0.25">
      <c r="A142" s="30"/>
      <c r="B142" s="26">
        <v>0</v>
      </c>
      <c r="C142" s="14">
        <v>1</v>
      </c>
      <c r="D142" s="14">
        <v>1</v>
      </c>
      <c r="E142" s="14">
        <v>0</v>
      </c>
      <c r="F142" s="14">
        <v>7</v>
      </c>
      <c r="G142" s="14">
        <v>0</v>
      </c>
      <c r="H142" s="14">
        <v>9</v>
      </c>
      <c r="I142" s="14">
        <v>0</v>
      </c>
      <c r="J142" s="14">
        <v>1</v>
      </c>
      <c r="K142" s="14">
        <v>2</v>
      </c>
      <c r="L142" s="14">
        <v>0</v>
      </c>
      <c r="M142" s="14">
        <v>3</v>
      </c>
      <c r="N142" s="14">
        <v>9</v>
      </c>
      <c r="O142" s="14">
        <v>9</v>
      </c>
      <c r="P142" s="14">
        <v>9</v>
      </c>
      <c r="Q142" s="14">
        <v>9</v>
      </c>
      <c r="R142" s="14">
        <v>9</v>
      </c>
      <c r="S142" s="79" t="s">
        <v>54</v>
      </c>
      <c r="T142" s="70" t="s">
        <v>12</v>
      </c>
      <c r="U142" s="12">
        <v>85</v>
      </c>
      <c r="V142" s="12">
        <v>85</v>
      </c>
      <c r="W142" s="12">
        <v>203</v>
      </c>
      <c r="X142" s="12">
        <v>203</v>
      </c>
      <c r="Y142" s="12">
        <v>203</v>
      </c>
      <c r="Z142" s="12">
        <v>203</v>
      </c>
      <c r="AA142" s="12">
        <v>203</v>
      </c>
      <c r="AB142" s="12">
        <f>U142+V142+W142+X142+Y142+Z142+AA142</f>
        <v>1185</v>
      </c>
      <c r="AC142" s="70">
        <v>2027</v>
      </c>
    </row>
    <row r="143" spans="1:29" ht="39" customHeight="1" x14ac:dyDescent="0.25">
      <c r="A143" s="30"/>
      <c r="B143" s="26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79" t="s">
        <v>55</v>
      </c>
      <c r="T143" s="70" t="s">
        <v>16</v>
      </c>
      <c r="U143" s="8">
        <v>11.5</v>
      </c>
      <c r="V143" s="8">
        <v>11</v>
      </c>
      <c r="W143" s="8">
        <v>6.7</v>
      </c>
      <c r="X143" s="8">
        <v>15.7</v>
      </c>
      <c r="Y143" s="8">
        <v>8</v>
      </c>
      <c r="Z143" s="8">
        <v>8</v>
      </c>
      <c r="AA143" s="8">
        <v>8</v>
      </c>
      <c r="AB143" s="8">
        <v>8</v>
      </c>
      <c r="AC143" s="70">
        <v>2027</v>
      </c>
    </row>
    <row r="144" spans="1:29" x14ac:dyDescent="0.25">
      <c r="A144" s="30"/>
      <c r="B144" s="26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79" t="s">
        <v>56</v>
      </c>
      <c r="T144" s="70" t="s">
        <v>24</v>
      </c>
      <c r="U144" s="20">
        <v>1150</v>
      </c>
      <c r="V144" s="20">
        <v>1150</v>
      </c>
      <c r="W144" s="20">
        <v>1150</v>
      </c>
      <c r="X144" s="20">
        <v>1150</v>
      </c>
      <c r="Y144" s="20">
        <v>1150</v>
      </c>
      <c r="Z144" s="20">
        <v>1150</v>
      </c>
      <c r="AA144" s="20">
        <v>1150</v>
      </c>
      <c r="AB144" s="20">
        <f>SUM(U144:AA144)</f>
        <v>8050</v>
      </c>
      <c r="AC144" s="70">
        <v>2027</v>
      </c>
    </row>
    <row r="145" spans="1:31" ht="37.5" x14ac:dyDescent="0.25">
      <c r="A145" s="30"/>
      <c r="B145" s="26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79" t="s">
        <v>163</v>
      </c>
      <c r="T145" s="70" t="s">
        <v>24</v>
      </c>
      <c r="U145" s="20">
        <v>20</v>
      </c>
      <c r="V145" s="20">
        <v>20</v>
      </c>
      <c r="W145" s="20">
        <v>20</v>
      </c>
      <c r="X145" s="20">
        <v>20</v>
      </c>
      <c r="Y145" s="20">
        <v>20</v>
      </c>
      <c r="Z145" s="20">
        <v>20</v>
      </c>
      <c r="AA145" s="20">
        <v>20</v>
      </c>
      <c r="AB145" s="20">
        <f>SUM(U145:AA145)</f>
        <v>140</v>
      </c>
      <c r="AC145" s="70">
        <v>2027</v>
      </c>
    </row>
    <row r="146" spans="1:31" ht="56.25" x14ac:dyDescent="0.25">
      <c r="A146" s="30"/>
      <c r="B146" s="26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79" t="s">
        <v>57</v>
      </c>
      <c r="T146" s="70" t="s">
        <v>24</v>
      </c>
      <c r="U146" s="20">
        <v>2300</v>
      </c>
      <c r="V146" s="20">
        <v>2360</v>
      </c>
      <c r="W146" s="20">
        <v>2500</v>
      </c>
      <c r="X146" s="20">
        <v>2500</v>
      </c>
      <c r="Y146" s="20">
        <v>2500</v>
      </c>
      <c r="Z146" s="20">
        <v>2500</v>
      </c>
      <c r="AA146" s="20">
        <v>2500</v>
      </c>
      <c r="AB146" s="20">
        <v>2500</v>
      </c>
      <c r="AC146" s="70">
        <v>2027</v>
      </c>
    </row>
    <row r="147" spans="1:31" ht="23.25" customHeight="1" x14ac:dyDescent="0.25">
      <c r="A147" s="30"/>
      <c r="B147" s="26">
        <v>0</v>
      </c>
      <c r="C147" s="14">
        <v>1</v>
      </c>
      <c r="D147" s="14">
        <v>1</v>
      </c>
      <c r="E147" s="14">
        <v>0</v>
      </c>
      <c r="F147" s="14">
        <v>7</v>
      </c>
      <c r="G147" s="14">
        <v>0</v>
      </c>
      <c r="H147" s="14">
        <v>0</v>
      </c>
      <c r="I147" s="14">
        <v>0</v>
      </c>
      <c r="J147" s="14">
        <v>1</v>
      </c>
      <c r="K147" s="14">
        <v>2</v>
      </c>
      <c r="L147" s="14">
        <v>0</v>
      </c>
      <c r="M147" s="14">
        <v>4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5" t="s">
        <v>58</v>
      </c>
      <c r="T147" s="70" t="s">
        <v>12</v>
      </c>
      <c r="U147" s="16">
        <f>U149+U150+U152</f>
        <v>241466.8</v>
      </c>
      <c r="V147" s="16">
        <f t="shared" ref="V147" si="21">V149+V150+V152</f>
        <v>255779.7</v>
      </c>
      <c r="W147" s="16">
        <f>W149+W150+W152+W154</f>
        <v>287589.10000000003</v>
      </c>
      <c r="X147" s="16">
        <f t="shared" ref="X147:AA147" si="22">X149+X150+X152+X154</f>
        <v>288225.09999999998</v>
      </c>
      <c r="Y147" s="16">
        <f t="shared" si="22"/>
        <v>281166.90000000002</v>
      </c>
      <c r="Z147" s="16">
        <f t="shared" si="22"/>
        <v>275473.3</v>
      </c>
      <c r="AA147" s="16">
        <f t="shared" si="22"/>
        <v>275473.3</v>
      </c>
      <c r="AB147" s="16">
        <f>SUM(U147:AA147)</f>
        <v>1905174.2000000002</v>
      </c>
      <c r="AC147" s="7">
        <v>2027</v>
      </c>
    </row>
    <row r="148" spans="1:31" ht="37.5" x14ac:dyDescent="0.25">
      <c r="A148" s="30"/>
      <c r="B148" s="26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79" t="s">
        <v>59</v>
      </c>
      <c r="T148" s="70" t="s">
        <v>16</v>
      </c>
      <c r="U148" s="8">
        <v>80.3</v>
      </c>
      <c r="V148" s="8">
        <v>80.3</v>
      </c>
      <c r="W148" s="8">
        <v>83.4</v>
      </c>
      <c r="X148" s="8">
        <v>83.4</v>
      </c>
      <c r="Y148" s="8">
        <v>83.4</v>
      </c>
      <c r="Z148" s="8">
        <v>83.4</v>
      </c>
      <c r="AA148" s="8">
        <v>83.4</v>
      </c>
      <c r="AB148" s="8">
        <v>83.4</v>
      </c>
      <c r="AC148" s="70">
        <v>2027</v>
      </c>
    </row>
    <row r="149" spans="1:31" ht="25.5" customHeight="1" x14ac:dyDescent="0.25">
      <c r="A149" s="30"/>
      <c r="B149" s="28">
        <v>0</v>
      </c>
      <c r="C149" s="23">
        <v>1</v>
      </c>
      <c r="D149" s="23">
        <v>1</v>
      </c>
      <c r="E149" s="23">
        <v>0</v>
      </c>
      <c r="F149" s="23">
        <v>7</v>
      </c>
      <c r="G149" s="23">
        <v>0</v>
      </c>
      <c r="H149" s="23">
        <v>2</v>
      </c>
      <c r="I149" s="23">
        <v>0</v>
      </c>
      <c r="J149" s="23">
        <v>1</v>
      </c>
      <c r="K149" s="23">
        <v>2</v>
      </c>
      <c r="L149" s="23">
        <v>0</v>
      </c>
      <c r="M149" s="23">
        <v>4</v>
      </c>
      <c r="N149" s="23" t="s">
        <v>120</v>
      </c>
      <c r="O149" s="23">
        <v>3</v>
      </c>
      <c r="P149" s="23">
        <v>0</v>
      </c>
      <c r="Q149" s="23">
        <v>4</v>
      </c>
      <c r="R149" s="23">
        <v>1</v>
      </c>
      <c r="S149" s="113" t="s">
        <v>60</v>
      </c>
      <c r="T149" s="93" t="s">
        <v>12</v>
      </c>
      <c r="U149" s="12">
        <v>20079.3</v>
      </c>
      <c r="V149" s="12">
        <v>25444.7</v>
      </c>
      <c r="W149" s="12">
        <v>27481.3</v>
      </c>
      <c r="X149" s="12">
        <v>28823</v>
      </c>
      <c r="Y149" s="12">
        <v>28116.7</v>
      </c>
      <c r="Z149" s="12">
        <v>27547.3</v>
      </c>
      <c r="AA149" s="12">
        <v>27547.3</v>
      </c>
      <c r="AB149" s="12">
        <f>U149+V149+W149+X149+Y149+Z149+AA149</f>
        <v>185039.59999999998</v>
      </c>
      <c r="AC149" s="70">
        <v>2027</v>
      </c>
    </row>
    <row r="150" spans="1:31" x14ac:dyDescent="0.25">
      <c r="A150" s="30"/>
      <c r="B150" s="28">
        <v>0</v>
      </c>
      <c r="C150" s="23">
        <v>1</v>
      </c>
      <c r="D150" s="23">
        <v>1</v>
      </c>
      <c r="E150" s="23">
        <v>0</v>
      </c>
      <c r="F150" s="23">
        <v>7</v>
      </c>
      <c r="G150" s="23">
        <v>0</v>
      </c>
      <c r="H150" s="23">
        <v>2</v>
      </c>
      <c r="I150" s="23">
        <v>0</v>
      </c>
      <c r="J150" s="23">
        <v>1</v>
      </c>
      <c r="K150" s="23">
        <v>2</v>
      </c>
      <c r="L150" s="23">
        <v>0</v>
      </c>
      <c r="M150" s="23">
        <v>4</v>
      </c>
      <c r="N150" s="23" t="s">
        <v>120</v>
      </c>
      <c r="O150" s="23">
        <v>3</v>
      </c>
      <c r="P150" s="23">
        <v>0</v>
      </c>
      <c r="Q150" s="23">
        <v>4</v>
      </c>
      <c r="R150" s="23">
        <v>1</v>
      </c>
      <c r="S150" s="113"/>
      <c r="T150" s="93"/>
      <c r="U150" s="12">
        <v>214013.5</v>
      </c>
      <c r="V150" s="12">
        <v>229002.9</v>
      </c>
      <c r="W150" s="12">
        <v>247332.4</v>
      </c>
      <c r="X150" s="12">
        <v>259402.1</v>
      </c>
      <c r="Y150" s="12">
        <v>253050.2</v>
      </c>
      <c r="Z150" s="12">
        <v>247926</v>
      </c>
      <c r="AA150" s="12">
        <v>247926</v>
      </c>
      <c r="AB150" s="12">
        <f>U150+V150+W150+X150+Y150+Z150+AA150</f>
        <v>1698653.1</v>
      </c>
      <c r="AC150" s="70">
        <v>2027</v>
      </c>
      <c r="AE150" s="9"/>
    </row>
    <row r="151" spans="1:31" ht="23.25" customHeight="1" x14ac:dyDescent="0.25">
      <c r="A151" s="30"/>
      <c r="B151" s="26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79" t="s">
        <v>61</v>
      </c>
      <c r="T151" s="70" t="s">
        <v>16</v>
      </c>
      <c r="U151" s="8">
        <v>100</v>
      </c>
      <c r="V151" s="8">
        <v>100</v>
      </c>
      <c r="W151" s="8">
        <v>100</v>
      </c>
      <c r="X151" s="8">
        <v>100</v>
      </c>
      <c r="Y151" s="8">
        <v>100</v>
      </c>
      <c r="Z151" s="8">
        <v>100</v>
      </c>
      <c r="AA151" s="8">
        <v>100</v>
      </c>
      <c r="AB151" s="8">
        <v>100</v>
      </c>
      <c r="AC151" s="70">
        <v>2027</v>
      </c>
      <c r="AE151" s="9"/>
    </row>
    <row r="152" spans="1:31" ht="51" customHeight="1" x14ac:dyDescent="0.25">
      <c r="A152" s="30"/>
      <c r="B152" s="26">
        <v>0</v>
      </c>
      <c r="C152" s="14">
        <v>1</v>
      </c>
      <c r="D152" s="14">
        <v>1</v>
      </c>
      <c r="E152" s="14">
        <v>0</v>
      </c>
      <c r="F152" s="14">
        <v>7</v>
      </c>
      <c r="G152" s="14">
        <v>0</v>
      </c>
      <c r="H152" s="14">
        <v>2</v>
      </c>
      <c r="I152" s="14">
        <v>0</v>
      </c>
      <c r="J152" s="14">
        <v>1</v>
      </c>
      <c r="K152" s="14">
        <v>2</v>
      </c>
      <c r="L152" s="14">
        <v>0</v>
      </c>
      <c r="M152" s="14">
        <v>4</v>
      </c>
      <c r="N152" s="14">
        <v>9</v>
      </c>
      <c r="O152" s="14">
        <v>9</v>
      </c>
      <c r="P152" s="14">
        <v>9</v>
      </c>
      <c r="Q152" s="14">
        <v>9</v>
      </c>
      <c r="R152" s="14">
        <v>9</v>
      </c>
      <c r="S152" s="79" t="s">
        <v>62</v>
      </c>
      <c r="T152" s="70" t="s">
        <v>12</v>
      </c>
      <c r="U152" s="12">
        <v>7374</v>
      </c>
      <c r="V152" s="12">
        <v>1332.1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f>U152+V152+W152+X152+Y152+Z152+AA152</f>
        <v>8706.1</v>
      </c>
      <c r="AC152" s="70">
        <v>2022</v>
      </c>
    </row>
    <row r="153" spans="1:31" ht="37.5" x14ac:dyDescent="0.25">
      <c r="A153" s="30"/>
      <c r="B153" s="26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79" t="s">
        <v>63</v>
      </c>
      <c r="T153" s="70" t="s">
        <v>16</v>
      </c>
      <c r="U153" s="8">
        <v>100</v>
      </c>
      <c r="V153" s="8">
        <v>100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100</v>
      </c>
      <c r="AC153" s="70">
        <v>2022</v>
      </c>
    </row>
    <row r="154" spans="1:31" ht="49.5" customHeight="1" x14ac:dyDescent="0.25">
      <c r="A154" s="30"/>
      <c r="B154" s="26">
        <v>0</v>
      </c>
      <c r="C154" s="14">
        <v>1</v>
      </c>
      <c r="D154" s="14">
        <v>1</v>
      </c>
      <c r="E154" s="14">
        <v>0</v>
      </c>
      <c r="F154" s="14">
        <v>7</v>
      </c>
      <c r="G154" s="14">
        <v>0</v>
      </c>
      <c r="H154" s="14">
        <v>2</v>
      </c>
      <c r="I154" s="14">
        <v>0</v>
      </c>
      <c r="J154" s="14">
        <v>1</v>
      </c>
      <c r="K154" s="14">
        <v>2</v>
      </c>
      <c r="L154" s="14">
        <v>0</v>
      </c>
      <c r="M154" s="14">
        <v>4</v>
      </c>
      <c r="N154" s="14">
        <v>9</v>
      </c>
      <c r="O154" s="14">
        <v>9</v>
      </c>
      <c r="P154" s="14">
        <v>9</v>
      </c>
      <c r="Q154" s="14">
        <v>9</v>
      </c>
      <c r="R154" s="14">
        <v>9</v>
      </c>
      <c r="S154" s="79" t="s">
        <v>222</v>
      </c>
      <c r="T154" s="70" t="s">
        <v>12</v>
      </c>
      <c r="U154" s="8">
        <v>0</v>
      </c>
      <c r="V154" s="8">
        <v>0</v>
      </c>
      <c r="W154" s="12">
        <v>12775.4</v>
      </c>
      <c r="X154" s="8">
        <v>0</v>
      </c>
      <c r="Y154" s="8">
        <v>0</v>
      </c>
      <c r="Z154" s="8">
        <v>0</v>
      </c>
      <c r="AA154" s="8">
        <v>0</v>
      </c>
      <c r="AB154" s="12">
        <f>U154+V154+W154+X154+Y154+Z154+AA154</f>
        <v>12775.4</v>
      </c>
      <c r="AC154" s="70">
        <v>2023</v>
      </c>
    </row>
    <row r="155" spans="1:31" ht="54" customHeight="1" x14ac:dyDescent="0.25">
      <c r="A155" s="30"/>
      <c r="B155" s="26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79" t="s">
        <v>227</v>
      </c>
      <c r="T155" s="70" t="s">
        <v>16</v>
      </c>
      <c r="U155" s="8">
        <v>0</v>
      </c>
      <c r="V155" s="8">
        <v>0</v>
      </c>
      <c r="W155" s="8">
        <v>100</v>
      </c>
      <c r="X155" s="8">
        <v>0</v>
      </c>
      <c r="Y155" s="8">
        <v>0</v>
      </c>
      <c r="Z155" s="8">
        <v>0</v>
      </c>
      <c r="AA155" s="8">
        <v>0</v>
      </c>
      <c r="AB155" s="8">
        <v>100</v>
      </c>
      <c r="AC155" s="70">
        <v>2023</v>
      </c>
    </row>
    <row r="156" spans="1:31" ht="49.5" customHeight="1" x14ac:dyDescent="0.25">
      <c r="A156" s="30"/>
      <c r="B156" s="26">
        <v>0</v>
      </c>
      <c r="C156" s="14">
        <v>1</v>
      </c>
      <c r="D156" s="14">
        <v>1</v>
      </c>
      <c r="E156" s="14">
        <v>0</v>
      </c>
      <c r="F156" s="14">
        <v>7</v>
      </c>
      <c r="G156" s="14">
        <v>0</v>
      </c>
      <c r="H156" s="14">
        <v>2</v>
      </c>
      <c r="I156" s="14">
        <v>0</v>
      </c>
      <c r="J156" s="14">
        <v>1</v>
      </c>
      <c r="K156" s="14">
        <v>2</v>
      </c>
      <c r="L156" s="14">
        <v>0</v>
      </c>
      <c r="M156" s="14">
        <v>5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5" t="s">
        <v>64</v>
      </c>
      <c r="T156" s="70" t="s">
        <v>12</v>
      </c>
      <c r="U156" s="16">
        <f t="shared" ref="U156:AA156" si="23">U158+U159+U160+U162+U166+U167+U168+U171+U173+U174+U175+U177+U178+U179+U180+U181+U183+U184+U185+U186+U187+U191+U192+U188+U193+U194+U195+U196+U198+U199+U201+U202+U203+U204+U163+U164</f>
        <v>35543.000000000007</v>
      </c>
      <c r="V156" s="16">
        <f t="shared" si="23"/>
        <v>144544.09999999998</v>
      </c>
      <c r="W156" s="16">
        <f t="shared" si="23"/>
        <v>335254.39999999997</v>
      </c>
      <c r="X156" s="16">
        <f t="shared" si="23"/>
        <v>226880.70000000004</v>
      </c>
      <c r="Y156" s="16">
        <f t="shared" si="23"/>
        <v>234061.6</v>
      </c>
      <c r="Z156" s="16">
        <f t="shared" si="23"/>
        <v>177172.4</v>
      </c>
      <c r="AA156" s="16">
        <f t="shared" si="23"/>
        <v>177172.4</v>
      </c>
      <c r="AB156" s="16">
        <f>SUM(U156:AA156)</f>
        <v>1330628.5999999999</v>
      </c>
      <c r="AC156" s="7">
        <v>2027</v>
      </c>
    </row>
    <row r="157" spans="1:31" ht="38.25" customHeight="1" x14ac:dyDescent="0.35">
      <c r="A157" s="30"/>
      <c r="B157" s="26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79" t="s">
        <v>31</v>
      </c>
      <c r="T157" s="70" t="s">
        <v>27</v>
      </c>
      <c r="U157" s="42">
        <v>24</v>
      </c>
      <c r="V157" s="42">
        <v>42</v>
      </c>
      <c r="W157" s="42">
        <v>43</v>
      </c>
      <c r="X157" s="42">
        <v>41</v>
      </c>
      <c r="Y157" s="42">
        <v>41</v>
      </c>
      <c r="Z157" s="42">
        <v>12</v>
      </c>
      <c r="AA157" s="42">
        <v>12</v>
      </c>
      <c r="AB157" s="42">
        <f>SUM(U157:AA157)</f>
        <v>215</v>
      </c>
      <c r="AC157" s="70">
        <v>2027</v>
      </c>
      <c r="AD157" s="60"/>
    </row>
    <row r="158" spans="1:31" ht="27" customHeight="1" x14ac:dyDescent="0.25">
      <c r="A158" s="30"/>
      <c r="B158" s="26">
        <v>0</v>
      </c>
      <c r="C158" s="14">
        <v>1</v>
      </c>
      <c r="D158" s="14">
        <v>1</v>
      </c>
      <c r="E158" s="14">
        <v>0</v>
      </c>
      <c r="F158" s="14">
        <v>7</v>
      </c>
      <c r="G158" s="14">
        <v>0</v>
      </c>
      <c r="H158" s="14">
        <v>2</v>
      </c>
      <c r="I158" s="14">
        <v>0</v>
      </c>
      <c r="J158" s="14">
        <v>1</v>
      </c>
      <c r="K158" s="14">
        <v>2</v>
      </c>
      <c r="L158" s="14">
        <v>0</v>
      </c>
      <c r="M158" s="14">
        <v>5</v>
      </c>
      <c r="N158" s="14">
        <v>9</v>
      </c>
      <c r="O158" s="14">
        <v>9</v>
      </c>
      <c r="P158" s="14">
        <v>9</v>
      </c>
      <c r="Q158" s="14">
        <v>9</v>
      </c>
      <c r="R158" s="14">
        <v>9</v>
      </c>
      <c r="S158" s="94" t="s">
        <v>65</v>
      </c>
      <c r="T158" s="93" t="s">
        <v>12</v>
      </c>
      <c r="U158" s="12">
        <v>15894.3</v>
      </c>
      <c r="V158" s="12">
        <v>9380.7000000000007</v>
      </c>
      <c r="W158" s="12">
        <v>2254.1</v>
      </c>
      <c r="X158" s="12">
        <v>52129.9</v>
      </c>
      <c r="Y158" s="12">
        <v>92101.7</v>
      </c>
      <c r="Z158" s="12">
        <v>110000</v>
      </c>
      <c r="AA158" s="12">
        <v>110000</v>
      </c>
      <c r="AB158" s="12">
        <f>U158+V158+W158+X158+Y158+Z158+AA158</f>
        <v>391760.7</v>
      </c>
      <c r="AC158" s="70">
        <v>2027</v>
      </c>
    </row>
    <row r="159" spans="1:31" ht="21" customHeight="1" x14ac:dyDescent="0.25">
      <c r="A159" s="30"/>
      <c r="B159" s="26">
        <v>0</v>
      </c>
      <c r="C159" s="14">
        <v>1</v>
      </c>
      <c r="D159" s="14">
        <v>1</v>
      </c>
      <c r="E159" s="14">
        <v>0</v>
      </c>
      <c r="F159" s="14">
        <v>7</v>
      </c>
      <c r="G159" s="14">
        <v>0</v>
      </c>
      <c r="H159" s="14">
        <v>2</v>
      </c>
      <c r="I159" s="14">
        <v>0</v>
      </c>
      <c r="J159" s="14">
        <v>1</v>
      </c>
      <c r="K159" s="14">
        <v>2</v>
      </c>
      <c r="L159" s="14">
        <v>0</v>
      </c>
      <c r="M159" s="14">
        <v>5</v>
      </c>
      <c r="N159" s="14" t="s">
        <v>37</v>
      </c>
      <c r="O159" s="14">
        <v>0</v>
      </c>
      <c r="P159" s="14">
        <v>4</v>
      </c>
      <c r="Q159" s="14">
        <v>4</v>
      </c>
      <c r="R159" s="14">
        <v>0</v>
      </c>
      <c r="S159" s="94"/>
      <c r="T159" s="93"/>
      <c r="U159" s="12">
        <v>1995.4</v>
      </c>
      <c r="V159" s="12">
        <v>4681.5</v>
      </c>
      <c r="W159" s="12">
        <v>4310.8999999999996</v>
      </c>
      <c r="X159" s="12">
        <v>2859.3</v>
      </c>
      <c r="Y159" s="12">
        <v>12264.5</v>
      </c>
      <c r="Z159" s="12">
        <v>0</v>
      </c>
      <c r="AA159" s="12">
        <v>0</v>
      </c>
      <c r="AB159" s="12">
        <f>U159+V159+W159+X159+Y159+Z159+AA159</f>
        <v>26111.599999999999</v>
      </c>
      <c r="AC159" s="73">
        <v>2025</v>
      </c>
    </row>
    <row r="160" spans="1:31" ht="22.5" customHeight="1" x14ac:dyDescent="0.25">
      <c r="A160" s="30"/>
      <c r="B160" s="26">
        <v>0</v>
      </c>
      <c r="C160" s="14">
        <v>1</v>
      </c>
      <c r="D160" s="14">
        <v>1</v>
      </c>
      <c r="E160" s="14">
        <v>0</v>
      </c>
      <c r="F160" s="14">
        <v>7</v>
      </c>
      <c r="G160" s="14">
        <v>0</v>
      </c>
      <c r="H160" s="14">
        <v>2</v>
      </c>
      <c r="I160" s="14">
        <v>0</v>
      </c>
      <c r="J160" s="14">
        <v>1</v>
      </c>
      <c r="K160" s="14">
        <v>2</v>
      </c>
      <c r="L160" s="14">
        <v>0</v>
      </c>
      <c r="M160" s="14">
        <v>5</v>
      </c>
      <c r="N160" s="14">
        <v>1</v>
      </c>
      <c r="O160" s="14">
        <v>0</v>
      </c>
      <c r="P160" s="14">
        <v>4</v>
      </c>
      <c r="Q160" s="14">
        <v>4</v>
      </c>
      <c r="R160" s="14">
        <v>0</v>
      </c>
      <c r="S160" s="94"/>
      <c r="T160" s="93"/>
      <c r="U160" s="21">
        <v>8691.7000000000007</v>
      </c>
      <c r="V160" s="21">
        <v>7036.7</v>
      </c>
      <c r="W160" s="21">
        <v>17243.400000000001</v>
      </c>
      <c r="X160" s="12">
        <v>11437</v>
      </c>
      <c r="Y160" s="12">
        <v>0</v>
      </c>
      <c r="Z160" s="12">
        <v>0</v>
      </c>
      <c r="AA160" s="12">
        <v>0</v>
      </c>
      <c r="AB160" s="12">
        <f>U160+V160+W160+X160+Y160+Z160+AA160</f>
        <v>44408.800000000003</v>
      </c>
      <c r="AC160" s="73">
        <v>2024</v>
      </c>
    </row>
    <row r="161" spans="1:30" ht="60" customHeight="1" x14ac:dyDescent="0.25">
      <c r="A161" s="30"/>
      <c r="B161" s="26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71" t="s">
        <v>66</v>
      </c>
      <c r="T161" s="70" t="s">
        <v>27</v>
      </c>
      <c r="U161" s="20">
        <v>18</v>
      </c>
      <c r="V161" s="20">
        <v>19</v>
      </c>
      <c r="W161" s="20">
        <v>9</v>
      </c>
      <c r="X161" s="20">
        <v>18</v>
      </c>
      <c r="Y161" s="20">
        <v>12</v>
      </c>
      <c r="Z161" s="20">
        <v>12</v>
      </c>
      <c r="AA161" s="20">
        <v>12</v>
      </c>
      <c r="AB161" s="20">
        <f>SUM(U161:AA161)</f>
        <v>100</v>
      </c>
      <c r="AC161" s="70">
        <v>2027</v>
      </c>
    </row>
    <row r="162" spans="1:30" ht="38.25" customHeight="1" x14ac:dyDescent="0.25">
      <c r="A162" s="30"/>
      <c r="B162" s="26">
        <v>0</v>
      </c>
      <c r="C162" s="14">
        <v>1</v>
      </c>
      <c r="D162" s="14">
        <v>1</v>
      </c>
      <c r="E162" s="14">
        <v>0</v>
      </c>
      <c r="F162" s="14">
        <v>7</v>
      </c>
      <c r="G162" s="14">
        <v>0</v>
      </c>
      <c r="H162" s="14">
        <v>2</v>
      </c>
      <c r="I162" s="14">
        <v>0</v>
      </c>
      <c r="J162" s="14">
        <v>1</v>
      </c>
      <c r="K162" s="14">
        <v>2</v>
      </c>
      <c r="L162" s="14">
        <v>0</v>
      </c>
      <c r="M162" s="14">
        <v>5</v>
      </c>
      <c r="N162" s="14">
        <v>9</v>
      </c>
      <c r="O162" s="14">
        <v>9</v>
      </c>
      <c r="P162" s="14">
        <v>9</v>
      </c>
      <c r="Q162" s="14">
        <v>9</v>
      </c>
      <c r="R162" s="14">
        <v>9</v>
      </c>
      <c r="S162" s="99" t="s">
        <v>126</v>
      </c>
      <c r="T162" s="90" t="s">
        <v>12</v>
      </c>
      <c r="U162" s="12">
        <v>1342.7</v>
      </c>
      <c r="V162" s="12">
        <v>1105.4000000000001</v>
      </c>
      <c r="W162" s="12">
        <v>223.2</v>
      </c>
      <c r="X162" s="12">
        <v>1331.1</v>
      </c>
      <c r="Y162" s="12">
        <v>0</v>
      </c>
      <c r="Z162" s="12">
        <v>0</v>
      </c>
      <c r="AA162" s="12">
        <v>0</v>
      </c>
      <c r="AB162" s="12">
        <f>U162+V162+W162+X162+Y162+Z162+AA162</f>
        <v>4002.4</v>
      </c>
      <c r="AC162" s="70">
        <v>2024</v>
      </c>
    </row>
    <row r="163" spans="1:30" ht="38.25" customHeight="1" x14ac:dyDescent="0.25">
      <c r="A163" s="30"/>
      <c r="B163" s="26"/>
      <c r="C163" s="14">
        <v>1</v>
      </c>
      <c r="D163" s="14">
        <v>1</v>
      </c>
      <c r="E163" s="14">
        <v>0</v>
      </c>
      <c r="F163" s="14">
        <v>7</v>
      </c>
      <c r="G163" s="14">
        <v>0</v>
      </c>
      <c r="H163" s="14">
        <v>2</v>
      </c>
      <c r="I163" s="14">
        <v>0</v>
      </c>
      <c r="J163" s="14">
        <v>1</v>
      </c>
      <c r="K163" s="14">
        <v>2</v>
      </c>
      <c r="L163" s="14">
        <v>0</v>
      </c>
      <c r="M163" s="14">
        <v>5</v>
      </c>
      <c r="N163" s="14">
        <v>1</v>
      </c>
      <c r="O163" s="14">
        <v>0</v>
      </c>
      <c r="P163" s="14">
        <v>4</v>
      </c>
      <c r="Q163" s="14">
        <v>4</v>
      </c>
      <c r="R163" s="14">
        <v>0</v>
      </c>
      <c r="S163" s="100"/>
      <c r="T163" s="91"/>
      <c r="U163" s="12">
        <v>0</v>
      </c>
      <c r="V163" s="12">
        <v>0</v>
      </c>
      <c r="W163" s="12">
        <v>0</v>
      </c>
      <c r="X163" s="12">
        <v>459.4</v>
      </c>
      <c r="Y163" s="12">
        <v>0</v>
      </c>
      <c r="Z163" s="12">
        <v>0</v>
      </c>
      <c r="AA163" s="12">
        <v>0</v>
      </c>
      <c r="AB163" s="12">
        <f>U163+V163+W163+X163+Y163+Z163+AA163</f>
        <v>459.4</v>
      </c>
      <c r="AC163" s="70">
        <v>2024</v>
      </c>
    </row>
    <row r="164" spans="1:30" ht="38.25" customHeight="1" x14ac:dyDescent="0.25">
      <c r="A164" s="30"/>
      <c r="B164" s="26"/>
      <c r="C164" s="14">
        <v>1</v>
      </c>
      <c r="D164" s="14">
        <v>1</v>
      </c>
      <c r="E164" s="14">
        <v>0</v>
      </c>
      <c r="F164" s="14">
        <v>7</v>
      </c>
      <c r="G164" s="14">
        <v>0</v>
      </c>
      <c r="H164" s="14">
        <v>2</v>
      </c>
      <c r="I164" s="14">
        <v>0</v>
      </c>
      <c r="J164" s="14">
        <v>1</v>
      </c>
      <c r="K164" s="14">
        <v>2</v>
      </c>
      <c r="L164" s="14">
        <v>0</v>
      </c>
      <c r="M164" s="14">
        <v>5</v>
      </c>
      <c r="N164" s="14" t="s">
        <v>37</v>
      </c>
      <c r="O164" s="14">
        <v>0</v>
      </c>
      <c r="P164" s="14">
        <v>4</v>
      </c>
      <c r="Q164" s="14">
        <v>4</v>
      </c>
      <c r="R164" s="14">
        <v>0</v>
      </c>
      <c r="S164" s="101"/>
      <c r="T164" s="92"/>
      <c r="U164" s="12">
        <v>0</v>
      </c>
      <c r="V164" s="12">
        <v>0</v>
      </c>
      <c r="W164" s="12">
        <v>0</v>
      </c>
      <c r="X164" s="12">
        <v>460.4</v>
      </c>
      <c r="Y164" s="12">
        <v>0</v>
      </c>
      <c r="Z164" s="12">
        <v>0</v>
      </c>
      <c r="AA164" s="12">
        <v>0</v>
      </c>
      <c r="AB164" s="12">
        <f>U164+V164+W164+X164+Y164+Z164+AA164</f>
        <v>460.4</v>
      </c>
      <c r="AC164" s="70">
        <v>2024</v>
      </c>
    </row>
    <row r="165" spans="1:30" ht="38.25" customHeight="1" x14ac:dyDescent="0.25">
      <c r="A165" s="30"/>
      <c r="B165" s="26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71" t="s">
        <v>129</v>
      </c>
      <c r="T165" s="70" t="s">
        <v>27</v>
      </c>
      <c r="U165" s="20">
        <v>1</v>
      </c>
      <c r="V165" s="20">
        <v>3</v>
      </c>
      <c r="W165" s="20">
        <v>1</v>
      </c>
      <c r="X165" s="20">
        <v>5</v>
      </c>
      <c r="Y165" s="20">
        <v>0</v>
      </c>
      <c r="Z165" s="20">
        <v>0</v>
      </c>
      <c r="AA165" s="20">
        <v>0</v>
      </c>
      <c r="AB165" s="20">
        <f>SUM(U165:AA165)</f>
        <v>10</v>
      </c>
      <c r="AC165" s="70">
        <v>2024</v>
      </c>
    </row>
    <row r="166" spans="1:30" ht="21.75" customHeight="1" x14ac:dyDescent="0.25">
      <c r="A166" s="30"/>
      <c r="B166" s="26">
        <v>0</v>
      </c>
      <c r="C166" s="14">
        <v>1</v>
      </c>
      <c r="D166" s="14">
        <v>1</v>
      </c>
      <c r="E166" s="14">
        <v>0</v>
      </c>
      <c r="F166" s="14">
        <v>7</v>
      </c>
      <c r="G166" s="14">
        <v>0</v>
      </c>
      <c r="H166" s="14">
        <v>2</v>
      </c>
      <c r="I166" s="14">
        <v>0</v>
      </c>
      <c r="J166" s="14">
        <v>1</v>
      </c>
      <c r="K166" s="14">
        <v>2</v>
      </c>
      <c r="L166" s="14">
        <v>0</v>
      </c>
      <c r="M166" s="14">
        <v>5</v>
      </c>
      <c r="N166" s="14">
        <v>9</v>
      </c>
      <c r="O166" s="14">
        <v>9</v>
      </c>
      <c r="P166" s="14">
        <v>9</v>
      </c>
      <c r="Q166" s="14">
        <v>9</v>
      </c>
      <c r="R166" s="14">
        <v>9</v>
      </c>
      <c r="S166" s="94" t="s">
        <v>67</v>
      </c>
      <c r="T166" s="93" t="s">
        <v>12</v>
      </c>
      <c r="U166" s="12">
        <v>462.1</v>
      </c>
      <c r="V166" s="12">
        <v>822.6</v>
      </c>
      <c r="W166" s="12">
        <v>23987.8</v>
      </c>
      <c r="X166" s="21">
        <v>36370.9</v>
      </c>
      <c r="Y166" s="21">
        <v>20985</v>
      </c>
      <c r="Z166" s="12">
        <v>0</v>
      </c>
      <c r="AA166" s="12">
        <v>0</v>
      </c>
      <c r="AB166" s="12">
        <f>U166+V166+W166+X166+Y166+Z166+AA166</f>
        <v>82628.399999999994</v>
      </c>
      <c r="AC166" s="70">
        <v>2025</v>
      </c>
    </row>
    <row r="167" spans="1:30" ht="23.25" customHeight="1" x14ac:dyDescent="0.25">
      <c r="A167" s="30"/>
      <c r="B167" s="26">
        <v>0</v>
      </c>
      <c r="C167" s="14">
        <v>1</v>
      </c>
      <c r="D167" s="14">
        <v>1</v>
      </c>
      <c r="E167" s="14">
        <v>0</v>
      </c>
      <c r="F167" s="14">
        <v>7</v>
      </c>
      <c r="G167" s="14">
        <v>0</v>
      </c>
      <c r="H167" s="14">
        <v>2</v>
      </c>
      <c r="I167" s="14">
        <v>0</v>
      </c>
      <c r="J167" s="14">
        <v>1</v>
      </c>
      <c r="K167" s="14">
        <v>2</v>
      </c>
      <c r="L167" s="14">
        <v>0</v>
      </c>
      <c r="M167" s="14">
        <v>5</v>
      </c>
      <c r="N167" s="14" t="s">
        <v>37</v>
      </c>
      <c r="O167" s="14">
        <v>0</v>
      </c>
      <c r="P167" s="14">
        <v>4</v>
      </c>
      <c r="Q167" s="14">
        <v>4</v>
      </c>
      <c r="R167" s="14">
        <v>0</v>
      </c>
      <c r="S167" s="94"/>
      <c r="T167" s="93"/>
      <c r="U167" s="12">
        <v>918.7</v>
      </c>
      <c r="V167" s="12">
        <v>1746.1</v>
      </c>
      <c r="W167" s="12">
        <v>2025.2</v>
      </c>
      <c r="X167" s="12">
        <v>1805.4</v>
      </c>
      <c r="Y167" s="12">
        <v>3143.5</v>
      </c>
      <c r="Z167" s="12">
        <v>0</v>
      </c>
      <c r="AA167" s="12">
        <v>0</v>
      </c>
      <c r="AB167" s="12">
        <f>U167+V167+W167+X167+Y167+Z167+AA167</f>
        <v>9638.9</v>
      </c>
      <c r="AC167" s="70">
        <v>2025</v>
      </c>
    </row>
    <row r="168" spans="1:30" ht="23.25" customHeight="1" x14ac:dyDescent="0.25">
      <c r="A168" s="30"/>
      <c r="B168" s="26">
        <v>0</v>
      </c>
      <c r="C168" s="14">
        <v>1</v>
      </c>
      <c r="D168" s="14">
        <v>1</v>
      </c>
      <c r="E168" s="14">
        <v>0</v>
      </c>
      <c r="F168" s="14">
        <v>7</v>
      </c>
      <c r="G168" s="14">
        <v>0</v>
      </c>
      <c r="H168" s="14">
        <v>2</v>
      </c>
      <c r="I168" s="14">
        <v>0</v>
      </c>
      <c r="J168" s="14">
        <v>1</v>
      </c>
      <c r="K168" s="14">
        <v>2</v>
      </c>
      <c r="L168" s="14">
        <v>0</v>
      </c>
      <c r="M168" s="14">
        <v>5</v>
      </c>
      <c r="N168" s="14">
        <v>1</v>
      </c>
      <c r="O168" s="14">
        <v>0</v>
      </c>
      <c r="P168" s="14">
        <v>4</v>
      </c>
      <c r="Q168" s="14">
        <v>4</v>
      </c>
      <c r="R168" s="14">
        <v>0</v>
      </c>
      <c r="S168" s="94"/>
      <c r="T168" s="93"/>
      <c r="U168" s="12">
        <v>1450.2</v>
      </c>
      <c r="V168" s="12">
        <v>1746</v>
      </c>
      <c r="W168" s="12">
        <v>2025.1</v>
      </c>
      <c r="X168" s="12">
        <v>1794.6</v>
      </c>
      <c r="Y168" s="12">
        <v>0</v>
      </c>
      <c r="Z168" s="12">
        <v>0</v>
      </c>
      <c r="AA168" s="12">
        <v>0</v>
      </c>
      <c r="AB168" s="12">
        <f>U168+V168+W168+X168+Y168+Z168+AA168</f>
        <v>7015.9</v>
      </c>
      <c r="AC168" s="70">
        <v>2024</v>
      </c>
    </row>
    <row r="169" spans="1:30" ht="50.25" customHeight="1" x14ac:dyDescent="0.25">
      <c r="A169" s="30"/>
      <c r="B169" s="26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79" t="s">
        <v>68</v>
      </c>
      <c r="T169" s="70" t="s">
        <v>27</v>
      </c>
      <c r="U169" s="20">
        <v>1</v>
      </c>
      <c r="V169" s="20">
        <v>3</v>
      </c>
      <c r="W169" s="20">
        <v>0</v>
      </c>
      <c r="X169" s="20">
        <v>20</v>
      </c>
      <c r="Y169" s="20">
        <v>10</v>
      </c>
      <c r="Z169" s="20">
        <v>0</v>
      </c>
      <c r="AA169" s="20">
        <v>0</v>
      </c>
      <c r="AB169" s="20">
        <f>SUM(U169:AA169)</f>
        <v>34</v>
      </c>
      <c r="AC169" s="73">
        <v>2025</v>
      </c>
      <c r="AD169" s="9"/>
    </row>
    <row r="170" spans="1:30" ht="79.5" customHeight="1" x14ac:dyDescent="0.25">
      <c r="A170" s="30"/>
      <c r="B170" s="26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79" t="s">
        <v>207</v>
      </c>
      <c r="T170" s="70" t="s">
        <v>27</v>
      </c>
      <c r="U170" s="20">
        <v>0</v>
      </c>
      <c r="V170" s="20">
        <v>0</v>
      </c>
      <c r="W170" s="20">
        <v>46</v>
      </c>
      <c r="X170" s="20">
        <v>0</v>
      </c>
      <c r="Y170" s="20">
        <v>0</v>
      </c>
      <c r="Z170" s="20">
        <v>0</v>
      </c>
      <c r="AA170" s="20">
        <v>0</v>
      </c>
      <c r="AB170" s="20">
        <v>46</v>
      </c>
      <c r="AC170" s="73">
        <v>2023</v>
      </c>
      <c r="AD170" s="9"/>
    </row>
    <row r="171" spans="1:30" ht="54.75" customHeight="1" x14ac:dyDescent="0.25">
      <c r="A171" s="30"/>
      <c r="B171" s="26">
        <v>0</v>
      </c>
      <c r="C171" s="14">
        <v>1</v>
      </c>
      <c r="D171" s="14">
        <v>1</v>
      </c>
      <c r="E171" s="14">
        <v>0</v>
      </c>
      <c r="F171" s="14">
        <v>7</v>
      </c>
      <c r="G171" s="14">
        <v>0</v>
      </c>
      <c r="H171" s="14">
        <v>2</v>
      </c>
      <c r="I171" s="14">
        <v>0</v>
      </c>
      <c r="J171" s="14">
        <v>1</v>
      </c>
      <c r="K171" s="14">
        <v>2</v>
      </c>
      <c r="L171" s="14">
        <v>0</v>
      </c>
      <c r="M171" s="14">
        <v>5</v>
      </c>
      <c r="N171" s="14">
        <v>9</v>
      </c>
      <c r="O171" s="14">
        <v>9</v>
      </c>
      <c r="P171" s="14">
        <v>9</v>
      </c>
      <c r="Q171" s="14">
        <v>9</v>
      </c>
      <c r="R171" s="14">
        <v>9</v>
      </c>
      <c r="S171" s="75" t="s">
        <v>69</v>
      </c>
      <c r="T171" s="68" t="s">
        <v>12</v>
      </c>
      <c r="U171" s="12">
        <v>2304.5</v>
      </c>
      <c r="V171" s="12">
        <v>6933.5</v>
      </c>
      <c r="W171" s="12">
        <v>3196.5</v>
      </c>
      <c r="X171" s="12">
        <v>5043.1000000000004</v>
      </c>
      <c r="Y171" s="12">
        <v>995.8</v>
      </c>
      <c r="Z171" s="12">
        <v>0</v>
      </c>
      <c r="AA171" s="12">
        <v>0</v>
      </c>
      <c r="AB171" s="12">
        <f>U171+V171+W171+X171+Y171+Z171+AA171</f>
        <v>18473.399999999998</v>
      </c>
      <c r="AC171" s="70">
        <v>2025</v>
      </c>
    </row>
    <row r="172" spans="1:30" ht="48.75" customHeight="1" x14ac:dyDescent="0.25">
      <c r="A172" s="30"/>
      <c r="B172" s="26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79" t="s">
        <v>70</v>
      </c>
      <c r="T172" s="70" t="s">
        <v>27</v>
      </c>
      <c r="U172" s="20">
        <v>12</v>
      </c>
      <c r="V172" s="20">
        <v>39</v>
      </c>
      <c r="W172" s="20">
        <v>36</v>
      </c>
      <c r="X172" s="20">
        <v>24</v>
      </c>
      <c r="Y172" s="20">
        <v>19</v>
      </c>
      <c r="Z172" s="20">
        <v>0</v>
      </c>
      <c r="AA172" s="20">
        <v>0</v>
      </c>
      <c r="AB172" s="20">
        <f>SUM(U172:AA172)</f>
        <v>130</v>
      </c>
      <c r="AC172" s="70">
        <v>2025</v>
      </c>
    </row>
    <row r="173" spans="1:30" ht="27.75" customHeight="1" x14ac:dyDescent="0.25">
      <c r="A173" s="30"/>
      <c r="B173" s="26">
        <v>0</v>
      </c>
      <c r="C173" s="14">
        <v>1</v>
      </c>
      <c r="D173" s="14">
        <v>1</v>
      </c>
      <c r="E173" s="14">
        <v>1</v>
      </c>
      <c r="F173" s="14">
        <v>1</v>
      </c>
      <c r="G173" s="14">
        <v>0</v>
      </c>
      <c r="H173" s="14">
        <v>2</v>
      </c>
      <c r="I173" s="14">
        <v>0</v>
      </c>
      <c r="J173" s="14">
        <v>1</v>
      </c>
      <c r="K173" s="14">
        <v>2</v>
      </c>
      <c r="L173" s="14" t="s">
        <v>35</v>
      </c>
      <c r="M173" s="14">
        <v>5</v>
      </c>
      <c r="N173" s="14">
        <v>9</v>
      </c>
      <c r="O173" s="14">
        <v>9</v>
      </c>
      <c r="P173" s="14">
        <v>9</v>
      </c>
      <c r="Q173" s="14">
        <v>9</v>
      </c>
      <c r="R173" s="14">
        <v>9</v>
      </c>
      <c r="S173" s="122" t="s">
        <v>165</v>
      </c>
      <c r="T173" s="90" t="s">
        <v>12</v>
      </c>
      <c r="U173" s="12">
        <v>123.4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f>U173+V173+W173+X173+Y173+Z173+AA173</f>
        <v>123.4</v>
      </c>
      <c r="AC173" s="70">
        <v>2021</v>
      </c>
    </row>
    <row r="174" spans="1:30" ht="27.75" customHeight="1" x14ac:dyDescent="0.25">
      <c r="A174" s="30"/>
      <c r="B174" s="26">
        <v>0</v>
      </c>
      <c r="C174" s="14">
        <v>1</v>
      </c>
      <c r="D174" s="14">
        <v>1</v>
      </c>
      <c r="E174" s="14">
        <v>1</v>
      </c>
      <c r="F174" s="14">
        <v>1</v>
      </c>
      <c r="G174" s="14">
        <v>0</v>
      </c>
      <c r="H174" s="14">
        <v>2</v>
      </c>
      <c r="I174" s="14">
        <v>0</v>
      </c>
      <c r="J174" s="14">
        <v>1</v>
      </c>
      <c r="K174" s="14">
        <v>2</v>
      </c>
      <c r="L174" s="14" t="s">
        <v>35</v>
      </c>
      <c r="M174" s="14">
        <v>5</v>
      </c>
      <c r="N174" s="14">
        <v>1</v>
      </c>
      <c r="O174" s="14">
        <v>0</v>
      </c>
      <c r="P174" s="14">
        <v>4</v>
      </c>
      <c r="Q174" s="14">
        <v>0</v>
      </c>
      <c r="R174" s="14">
        <v>0</v>
      </c>
      <c r="S174" s="123"/>
      <c r="T174" s="91"/>
      <c r="U174" s="12">
        <v>2360</v>
      </c>
      <c r="V174" s="12">
        <v>0</v>
      </c>
      <c r="W174" s="12">
        <v>5827.2</v>
      </c>
      <c r="X174" s="12">
        <v>0</v>
      </c>
      <c r="Y174" s="12">
        <v>0</v>
      </c>
      <c r="Z174" s="12">
        <v>0</v>
      </c>
      <c r="AA174" s="12">
        <v>0</v>
      </c>
      <c r="AB174" s="12">
        <f t="shared" ref="AB174:AB175" si="24">U174+V174+W174+X174+Y174+Z174+AA174</f>
        <v>8187.2</v>
      </c>
      <c r="AC174" s="70">
        <v>2023</v>
      </c>
    </row>
    <row r="175" spans="1:30" ht="27.75" customHeight="1" x14ac:dyDescent="0.25">
      <c r="A175" s="30"/>
      <c r="B175" s="26">
        <v>0</v>
      </c>
      <c r="C175" s="14">
        <v>1</v>
      </c>
      <c r="D175" s="14">
        <v>1</v>
      </c>
      <c r="E175" s="14">
        <v>1</v>
      </c>
      <c r="F175" s="14">
        <v>1</v>
      </c>
      <c r="G175" s="14">
        <v>0</v>
      </c>
      <c r="H175" s="14">
        <v>2</v>
      </c>
      <c r="I175" s="14">
        <v>0</v>
      </c>
      <c r="J175" s="14">
        <v>1</v>
      </c>
      <c r="K175" s="14">
        <v>2</v>
      </c>
      <c r="L175" s="14" t="s">
        <v>35</v>
      </c>
      <c r="M175" s="14">
        <v>5</v>
      </c>
      <c r="N175" s="14" t="s">
        <v>37</v>
      </c>
      <c r="O175" s="14">
        <v>0</v>
      </c>
      <c r="P175" s="14">
        <v>4</v>
      </c>
      <c r="Q175" s="14">
        <v>0</v>
      </c>
      <c r="R175" s="14">
        <v>0</v>
      </c>
      <c r="S175" s="124"/>
      <c r="T175" s="92"/>
      <c r="U175" s="12">
        <v>0</v>
      </c>
      <c r="V175" s="12">
        <v>0</v>
      </c>
      <c r="W175" s="21">
        <v>1456.8</v>
      </c>
      <c r="X175" s="12">
        <v>0</v>
      </c>
      <c r="Y175" s="12">
        <v>0</v>
      </c>
      <c r="Z175" s="12">
        <v>0</v>
      </c>
      <c r="AA175" s="12">
        <v>0</v>
      </c>
      <c r="AB175" s="12">
        <f t="shared" si="24"/>
        <v>1456.8</v>
      </c>
      <c r="AC175" s="70">
        <v>2023</v>
      </c>
    </row>
    <row r="176" spans="1:30" ht="57.75" customHeight="1" x14ac:dyDescent="0.25">
      <c r="A176" s="30"/>
      <c r="B176" s="26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79" t="s">
        <v>149</v>
      </c>
      <c r="T176" s="70" t="s">
        <v>27</v>
      </c>
      <c r="U176" s="20">
        <v>1</v>
      </c>
      <c r="V176" s="20">
        <v>0</v>
      </c>
      <c r="W176" s="20">
        <v>3</v>
      </c>
      <c r="X176" s="20">
        <v>0</v>
      </c>
      <c r="Y176" s="20">
        <v>0</v>
      </c>
      <c r="Z176" s="20">
        <v>0</v>
      </c>
      <c r="AA176" s="20">
        <v>0</v>
      </c>
      <c r="AB176" s="20">
        <f>SUM(U176:AA176)</f>
        <v>4</v>
      </c>
      <c r="AC176" s="70">
        <v>2023</v>
      </c>
    </row>
    <row r="177" spans="1:31" ht="24.75" customHeight="1" x14ac:dyDescent="0.25">
      <c r="A177" s="30"/>
      <c r="B177" s="26">
        <v>0</v>
      </c>
      <c r="C177" s="14">
        <v>4</v>
      </c>
      <c r="D177" s="14">
        <v>3</v>
      </c>
      <c r="E177" s="14">
        <v>0</v>
      </c>
      <c r="F177" s="14">
        <v>7</v>
      </c>
      <c r="G177" s="14">
        <v>0</v>
      </c>
      <c r="H177" s="14">
        <v>2</v>
      </c>
      <c r="I177" s="14">
        <v>0</v>
      </c>
      <c r="J177" s="14">
        <v>1</v>
      </c>
      <c r="K177" s="14">
        <v>2</v>
      </c>
      <c r="L177" s="14">
        <v>0</v>
      </c>
      <c r="M177" s="14">
        <v>5</v>
      </c>
      <c r="N177" s="14" t="s">
        <v>120</v>
      </c>
      <c r="O177" s="14">
        <v>7</v>
      </c>
      <c r="P177" s="14">
        <v>5</v>
      </c>
      <c r="Q177" s="14">
        <v>0</v>
      </c>
      <c r="R177" s="14">
        <v>2</v>
      </c>
      <c r="S177" s="114" t="s">
        <v>176</v>
      </c>
      <c r="T177" s="90" t="s">
        <v>12</v>
      </c>
      <c r="U177" s="12">
        <v>0</v>
      </c>
      <c r="V177" s="12">
        <v>91593.7</v>
      </c>
      <c r="W177" s="12">
        <v>38002.1</v>
      </c>
      <c r="X177" s="12">
        <v>0</v>
      </c>
      <c r="Y177" s="12">
        <v>0</v>
      </c>
      <c r="Z177" s="12">
        <v>0</v>
      </c>
      <c r="AA177" s="12">
        <v>0</v>
      </c>
      <c r="AB177" s="12">
        <f>U177+V177+W177+X177+Y177+Z177+AA177</f>
        <v>129595.79999999999</v>
      </c>
      <c r="AC177" s="70">
        <v>2023</v>
      </c>
    </row>
    <row r="178" spans="1:31" ht="24.75" customHeight="1" x14ac:dyDescent="0.25">
      <c r="A178" s="30"/>
      <c r="B178" s="26">
        <v>0</v>
      </c>
      <c r="C178" s="14">
        <v>4</v>
      </c>
      <c r="D178" s="14">
        <v>3</v>
      </c>
      <c r="E178" s="14">
        <v>0</v>
      </c>
      <c r="F178" s="14">
        <v>7</v>
      </c>
      <c r="G178" s="14">
        <v>0</v>
      </c>
      <c r="H178" s="14">
        <v>2</v>
      </c>
      <c r="I178" s="14">
        <v>0</v>
      </c>
      <c r="J178" s="14">
        <v>1</v>
      </c>
      <c r="K178" s="14">
        <v>2</v>
      </c>
      <c r="L178" s="14">
        <v>0</v>
      </c>
      <c r="M178" s="14">
        <v>5</v>
      </c>
      <c r="N178" s="14" t="s">
        <v>37</v>
      </c>
      <c r="O178" s="14">
        <v>1</v>
      </c>
      <c r="P178" s="14">
        <v>3</v>
      </c>
      <c r="Q178" s="14">
        <v>3</v>
      </c>
      <c r="R178" s="14">
        <v>0</v>
      </c>
      <c r="S178" s="115"/>
      <c r="T178" s="91"/>
      <c r="U178" s="12">
        <v>0</v>
      </c>
      <c r="V178" s="12">
        <v>829.9</v>
      </c>
      <c r="W178" s="12">
        <v>479.6</v>
      </c>
      <c r="X178" s="12">
        <v>0</v>
      </c>
      <c r="Y178" s="12">
        <v>0</v>
      </c>
      <c r="Z178" s="12">
        <v>0</v>
      </c>
      <c r="AA178" s="12">
        <v>0</v>
      </c>
      <c r="AB178" s="12">
        <f t="shared" ref="AB178:AB181" si="25">U178+V178+W178+X178+Y178+Z178+AA178</f>
        <v>1309.5</v>
      </c>
      <c r="AC178" s="70">
        <v>2023</v>
      </c>
    </row>
    <row r="179" spans="1:31" ht="24.75" customHeight="1" x14ac:dyDescent="0.25">
      <c r="A179" s="30"/>
      <c r="B179" s="26">
        <v>0</v>
      </c>
      <c r="C179" s="14">
        <v>4</v>
      </c>
      <c r="D179" s="14">
        <v>3</v>
      </c>
      <c r="E179" s="14">
        <v>0</v>
      </c>
      <c r="F179" s="14">
        <v>7</v>
      </c>
      <c r="G179" s="14">
        <v>0</v>
      </c>
      <c r="H179" s="14">
        <v>2</v>
      </c>
      <c r="I179" s="14">
        <v>0</v>
      </c>
      <c r="J179" s="14">
        <v>1</v>
      </c>
      <c r="K179" s="14">
        <v>2</v>
      </c>
      <c r="L179" s="14">
        <v>0</v>
      </c>
      <c r="M179" s="14">
        <v>5</v>
      </c>
      <c r="N179" s="14">
        <v>1</v>
      </c>
      <c r="O179" s="14">
        <v>1</v>
      </c>
      <c r="P179" s="14">
        <v>3</v>
      </c>
      <c r="Q179" s="14">
        <v>3</v>
      </c>
      <c r="R179" s="14">
        <v>0</v>
      </c>
      <c r="S179" s="115"/>
      <c r="T179" s="91"/>
      <c r="U179" s="12">
        <v>0</v>
      </c>
      <c r="V179" s="12">
        <v>7469.6</v>
      </c>
      <c r="W179" s="12">
        <v>4315.5</v>
      </c>
      <c r="X179" s="12">
        <v>0</v>
      </c>
      <c r="Y179" s="12">
        <v>0</v>
      </c>
      <c r="Z179" s="12">
        <v>0</v>
      </c>
      <c r="AA179" s="12">
        <v>0</v>
      </c>
      <c r="AB179" s="12">
        <f t="shared" si="25"/>
        <v>11785.1</v>
      </c>
      <c r="AC179" s="70">
        <v>2023</v>
      </c>
    </row>
    <row r="180" spans="1:31" ht="24.75" customHeight="1" x14ac:dyDescent="0.25">
      <c r="A180" s="30"/>
      <c r="B180" s="26">
        <v>0</v>
      </c>
      <c r="C180" s="14">
        <v>4</v>
      </c>
      <c r="D180" s="14">
        <v>3</v>
      </c>
      <c r="E180" s="14">
        <v>0</v>
      </c>
      <c r="F180" s="14">
        <v>7</v>
      </c>
      <c r="G180" s="14">
        <v>0</v>
      </c>
      <c r="H180" s="14">
        <v>2</v>
      </c>
      <c r="I180" s="14">
        <v>0</v>
      </c>
      <c r="J180" s="14">
        <v>1</v>
      </c>
      <c r="K180" s="14">
        <v>2</v>
      </c>
      <c r="L180" s="14">
        <v>0</v>
      </c>
      <c r="M180" s="14">
        <v>5</v>
      </c>
      <c r="N180" s="14">
        <v>9</v>
      </c>
      <c r="O180" s="14">
        <v>9</v>
      </c>
      <c r="P180" s="14">
        <v>9</v>
      </c>
      <c r="Q180" s="14">
        <v>9</v>
      </c>
      <c r="R180" s="14">
        <v>9</v>
      </c>
      <c r="S180" s="115"/>
      <c r="T180" s="91"/>
      <c r="U180" s="12">
        <v>0</v>
      </c>
      <c r="V180" s="12">
        <v>7066.5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f t="shared" si="25"/>
        <v>7066.5</v>
      </c>
      <c r="AC180" s="70">
        <v>2022</v>
      </c>
    </row>
    <row r="181" spans="1:31" ht="24.75" customHeight="1" x14ac:dyDescent="0.25">
      <c r="A181" s="30"/>
      <c r="B181" s="26">
        <v>0</v>
      </c>
      <c r="C181" s="14">
        <v>4</v>
      </c>
      <c r="D181" s="14">
        <v>3</v>
      </c>
      <c r="E181" s="14">
        <v>0</v>
      </c>
      <c r="F181" s="14">
        <v>7</v>
      </c>
      <c r="G181" s="14">
        <v>0</v>
      </c>
      <c r="H181" s="14">
        <v>2</v>
      </c>
      <c r="I181" s="14">
        <v>0</v>
      </c>
      <c r="J181" s="14">
        <v>1</v>
      </c>
      <c r="K181" s="14">
        <v>2</v>
      </c>
      <c r="L181" s="14">
        <v>0</v>
      </c>
      <c r="M181" s="14">
        <v>5</v>
      </c>
      <c r="N181" s="14">
        <v>0</v>
      </c>
      <c r="O181" s="14">
        <v>1</v>
      </c>
      <c r="P181" s="14">
        <v>3</v>
      </c>
      <c r="Q181" s="14">
        <v>3</v>
      </c>
      <c r="R181" s="14">
        <v>0</v>
      </c>
      <c r="S181" s="116"/>
      <c r="T181" s="92"/>
      <c r="U181" s="12">
        <v>0</v>
      </c>
      <c r="V181" s="12">
        <v>0</v>
      </c>
      <c r="W181" s="12">
        <v>75540.399999999994</v>
      </c>
      <c r="X181" s="12">
        <v>0</v>
      </c>
      <c r="Y181" s="12">
        <v>0</v>
      </c>
      <c r="Z181" s="12">
        <v>0</v>
      </c>
      <c r="AA181" s="12">
        <v>0</v>
      </c>
      <c r="AB181" s="12">
        <f t="shared" si="25"/>
        <v>75540.399999999994</v>
      </c>
      <c r="AC181" s="70">
        <v>2023</v>
      </c>
    </row>
    <row r="182" spans="1:31" ht="40.5" customHeight="1" x14ac:dyDescent="0.25">
      <c r="A182" s="30"/>
      <c r="B182" s="26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79" t="s">
        <v>175</v>
      </c>
      <c r="T182" s="70" t="s">
        <v>27</v>
      </c>
      <c r="U182" s="20">
        <v>0</v>
      </c>
      <c r="V182" s="20">
        <v>0</v>
      </c>
      <c r="W182" s="20">
        <v>1</v>
      </c>
      <c r="X182" s="20">
        <v>0</v>
      </c>
      <c r="Y182" s="20">
        <v>0</v>
      </c>
      <c r="Z182" s="20">
        <v>0</v>
      </c>
      <c r="AA182" s="20">
        <v>0</v>
      </c>
      <c r="AB182" s="20">
        <v>1</v>
      </c>
      <c r="AC182" s="70">
        <v>2023</v>
      </c>
    </row>
    <row r="183" spans="1:31" ht="25.5" customHeight="1" x14ac:dyDescent="0.25">
      <c r="A183" s="30"/>
      <c r="B183" s="26">
        <v>0</v>
      </c>
      <c r="C183" s="14">
        <v>4</v>
      </c>
      <c r="D183" s="14">
        <v>3</v>
      </c>
      <c r="E183" s="14">
        <v>0</v>
      </c>
      <c r="F183" s="14">
        <v>7</v>
      </c>
      <c r="G183" s="14">
        <v>0</v>
      </c>
      <c r="H183" s="14">
        <v>2</v>
      </c>
      <c r="I183" s="14">
        <v>0</v>
      </c>
      <c r="J183" s="14">
        <v>1</v>
      </c>
      <c r="K183" s="14">
        <v>2</v>
      </c>
      <c r="L183" s="14">
        <v>0</v>
      </c>
      <c r="M183" s="14">
        <v>5</v>
      </c>
      <c r="N183" s="14" t="s">
        <v>120</v>
      </c>
      <c r="O183" s="14">
        <v>7</v>
      </c>
      <c r="P183" s="14">
        <v>5</v>
      </c>
      <c r="Q183" s="14">
        <v>0</v>
      </c>
      <c r="R183" s="14">
        <v>2</v>
      </c>
      <c r="S183" s="114" t="s">
        <v>177</v>
      </c>
      <c r="T183" s="90" t="s">
        <v>12</v>
      </c>
      <c r="U183" s="12">
        <v>0</v>
      </c>
      <c r="V183" s="12">
        <v>0</v>
      </c>
      <c r="W183" s="12">
        <v>80771.199999999997</v>
      </c>
      <c r="X183" s="12">
        <v>0</v>
      </c>
      <c r="Y183" s="12">
        <v>0</v>
      </c>
      <c r="Z183" s="12">
        <v>0</v>
      </c>
      <c r="AA183" s="12">
        <v>0</v>
      </c>
      <c r="AB183" s="12">
        <f>U183+V183+W183+X183+Y183+Z183+AA183</f>
        <v>80771.199999999997</v>
      </c>
      <c r="AC183" s="70">
        <v>2023</v>
      </c>
    </row>
    <row r="184" spans="1:31" ht="25.5" customHeight="1" x14ac:dyDescent="0.25">
      <c r="A184" s="30"/>
      <c r="B184" s="26">
        <v>0</v>
      </c>
      <c r="C184" s="14">
        <v>4</v>
      </c>
      <c r="D184" s="14">
        <v>3</v>
      </c>
      <c r="E184" s="14">
        <v>0</v>
      </c>
      <c r="F184" s="14">
        <v>7</v>
      </c>
      <c r="G184" s="14">
        <v>0</v>
      </c>
      <c r="H184" s="14">
        <v>2</v>
      </c>
      <c r="I184" s="14">
        <v>0</v>
      </c>
      <c r="J184" s="14">
        <v>1</v>
      </c>
      <c r="K184" s="14">
        <v>2</v>
      </c>
      <c r="L184" s="14">
        <v>0</v>
      </c>
      <c r="M184" s="14">
        <v>5</v>
      </c>
      <c r="N184" s="14" t="s">
        <v>37</v>
      </c>
      <c r="O184" s="14">
        <v>1</v>
      </c>
      <c r="P184" s="14">
        <v>3</v>
      </c>
      <c r="Q184" s="14">
        <v>3</v>
      </c>
      <c r="R184" s="14">
        <v>0</v>
      </c>
      <c r="S184" s="115"/>
      <c r="T184" s="91"/>
      <c r="U184" s="12">
        <v>0</v>
      </c>
      <c r="V184" s="12">
        <v>0</v>
      </c>
      <c r="W184" s="12">
        <v>257.3</v>
      </c>
      <c r="X184" s="12">
        <v>0</v>
      </c>
      <c r="Y184" s="12">
        <v>0</v>
      </c>
      <c r="Z184" s="12">
        <v>0</v>
      </c>
      <c r="AA184" s="12">
        <v>0</v>
      </c>
      <c r="AB184" s="12">
        <f t="shared" ref="AB184:AB188" si="26">U184+V184+W184+X184+Y184+Z184+AA184</f>
        <v>257.3</v>
      </c>
      <c r="AC184" s="70">
        <v>2023</v>
      </c>
    </row>
    <row r="185" spans="1:31" ht="25.5" customHeight="1" x14ac:dyDescent="0.25">
      <c r="A185" s="30"/>
      <c r="B185" s="26">
        <v>0</v>
      </c>
      <c r="C185" s="14">
        <v>4</v>
      </c>
      <c r="D185" s="14">
        <v>3</v>
      </c>
      <c r="E185" s="14">
        <v>0</v>
      </c>
      <c r="F185" s="14">
        <v>7</v>
      </c>
      <c r="G185" s="14">
        <v>0</v>
      </c>
      <c r="H185" s="14">
        <v>2</v>
      </c>
      <c r="I185" s="14">
        <v>0</v>
      </c>
      <c r="J185" s="14">
        <v>1</v>
      </c>
      <c r="K185" s="14">
        <v>2</v>
      </c>
      <c r="L185" s="14">
        <v>0</v>
      </c>
      <c r="M185" s="14">
        <v>5</v>
      </c>
      <c r="N185" s="14">
        <v>1</v>
      </c>
      <c r="O185" s="14">
        <v>1</v>
      </c>
      <c r="P185" s="14">
        <v>3</v>
      </c>
      <c r="Q185" s="14">
        <v>3</v>
      </c>
      <c r="R185" s="14">
        <v>0</v>
      </c>
      <c r="S185" s="115"/>
      <c r="T185" s="91"/>
      <c r="U185" s="12">
        <v>0</v>
      </c>
      <c r="V185" s="12">
        <v>0</v>
      </c>
      <c r="W185" s="12">
        <v>2315.1</v>
      </c>
      <c r="X185" s="12">
        <v>0</v>
      </c>
      <c r="Y185" s="12">
        <v>0</v>
      </c>
      <c r="Z185" s="12">
        <v>0</v>
      </c>
      <c r="AA185" s="12">
        <v>0</v>
      </c>
      <c r="AB185" s="12">
        <f t="shared" si="26"/>
        <v>2315.1</v>
      </c>
      <c r="AC185" s="70">
        <v>2023</v>
      </c>
    </row>
    <row r="186" spans="1:31" ht="25.5" customHeight="1" x14ac:dyDescent="0.25">
      <c r="A186" s="30"/>
      <c r="B186" s="26">
        <v>0</v>
      </c>
      <c r="C186" s="14">
        <v>4</v>
      </c>
      <c r="D186" s="14">
        <v>3</v>
      </c>
      <c r="E186" s="14">
        <v>0</v>
      </c>
      <c r="F186" s="14">
        <v>7</v>
      </c>
      <c r="G186" s="14">
        <v>0</v>
      </c>
      <c r="H186" s="14">
        <v>2</v>
      </c>
      <c r="I186" s="14">
        <v>0</v>
      </c>
      <c r="J186" s="14">
        <v>1</v>
      </c>
      <c r="K186" s="14">
        <v>2</v>
      </c>
      <c r="L186" s="14">
        <v>0</v>
      </c>
      <c r="M186" s="14">
        <v>5</v>
      </c>
      <c r="N186" s="14">
        <v>9</v>
      </c>
      <c r="O186" s="14">
        <v>9</v>
      </c>
      <c r="P186" s="14">
        <v>9</v>
      </c>
      <c r="Q186" s="14">
        <v>9</v>
      </c>
      <c r="R186" s="14">
        <v>9</v>
      </c>
      <c r="S186" s="115"/>
      <c r="T186" s="91"/>
      <c r="U186" s="12">
        <v>0</v>
      </c>
      <c r="V186" s="12">
        <v>4131.8999999999996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f t="shared" si="26"/>
        <v>4131.8999999999996</v>
      </c>
      <c r="AC186" s="70">
        <v>2022</v>
      </c>
    </row>
    <row r="187" spans="1:31" ht="25.5" customHeight="1" x14ac:dyDescent="0.25">
      <c r="A187" s="30"/>
      <c r="B187" s="26">
        <v>0</v>
      </c>
      <c r="C187" s="14">
        <v>4</v>
      </c>
      <c r="D187" s="14">
        <v>3</v>
      </c>
      <c r="E187" s="14">
        <v>0</v>
      </c>
      <c r="F187" s="14">
        <v>7</v>
      </c>
      <c r="G187" s="14">
        <v>0</v>
      </c>
      <c r="H187" s="14">
        <v>2</v>
      </c>
      <c r="I187" s="14">
        <v>0</v>
      </c>
      <c r="J187" s="14">
        <v>1</v>
      </c>
      <c r="K187" s="14">
        <v>2</v>
      </c>
      <c r="L187" s="14">
        <v>0</v>
      </c>
      <c r="M187" s="14">
        <v>5</v>
      </c>
      <c r="N187" s="14">
        <v>0</v>
      </c>
      <c r="O187" s="14">
        <v>1</v>
      </c>
      <c r="P187" s="14">
        <v>3</v>
      </c>
      <c r="Q187" s="14">
        <v>3</v>
      </c>
      <c r="R187" s="14">
        <v>0</v>
      </c>
      <c r="S187" s="115"/>
      <c r="T187" s="91"/>
      <c r="U187" s="12">
        <v>0</v>
      </c>
      <c r="V187" s="12">
        <v>0</v>
      </c>
      <c r="W187" s="12">
        <v>71023</v>
      </c>
      <c r="X187" s="12">
        <v>0</v>
      </c>
      <c r="Y187" s="12">
        <v>0</v>
      </c>
      <c r="Z187" s="12">
        <v>0</v>
      </c>
      <c r="AA187" s="12">
        <v>0</v>
      </c>
      <c r="AB187" s="12">
        <f t="shared" si="26"/>
        <v>71023</v>
      </c>
      <c r="AC187" s="70">
        <v>2023</v>
      </c>
    </row>
    <row r="188" spans="1:31" ht="25.5" customHeight="1" x14ac:dyDescent="0.25">
      <c r="A188" s="30"/>
      <c r="B188" s="26">
        <v>0</v>
      </c>
      <c r="C188" s="14">
        <v>4</v>
      </c>
      <c r="D188" s="14">
        <v>3</v>
      </c>
      <c r="E188" s="14">
        <v>0</v>
      </c>
      <c r="F188" s="14">
        <v>7</v>
      </c>
      <c r="G188" s="14">
        <v>0</v>
      </c>
      <c r="H188" s="14">
        <v>2</v>
      </c>
      <c r="I188" s="14">
        <v>0</v>
      </c>
      <c r="J188" s="14">
        <v>1</v>
      </c>
      <c r="K188" s="14">
        <v>2</v>
      </c>
      <c r="L188" s="14">
        <v>0</v>
      </c>
      <c r="M188" s="14">
        <v>5</v>
      </c>
      <c r="N188" s="14">
        <v>0</v>
      </c>
      <c r="O188" s="14">
        <v>7</v>
      </c>
      <c r="P188" s="14">
        <v>5</v>
      </c>
      <c r="Q188" s="14">
        <v>0</v>
      </c>
      <c r="R188" s="14">
        <v>0</v>
      </c>
      <c r="S188" s="116"/>
      <c r="T188" s="92"/>
      <c r="U188" s="12">
        <v>0</v>
      </c>
      <c r="V188" s="12">
        <v>0</v>
      </c>
      <c r="W188" s="12">
        <v>0</v>
      </c>
      <c r="X188" s="12">
        <v>832.5</v>
      </c>
      <c r="Y188" s="12">
        <v>0</v>
      </c>
      <c r="Z188" s="12">
        <v>0</v>
      </c>
      <c r="AA188" s="12">
        <v>0</v>
      </c>
      <c r="AB188" s="12">
        <f t="shared" si="26"/>
        <v>832.5</v>
      </c>
      <c r="AC188" s="70">
        <v>2024</v>
      </c>
    </row>
    <row r="189" spans="1:31" ht="39" customHeight="1" x14ac:dyDescent="0.25">
      <c r="A189" s="30"/>
      <c r="B189" s="26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79" t="s">
        <v>175</v>
      </c>
      <c r="T189" s="70" t="s">
        <v>27</v>
      </c>
      <c r="U189" s="20">
        <v>0</v>
      </c>
      <c r="V189" s="20">
        <v>0</v>
      </c>
      <c r="W189" s="20">
        <v>2</v>
      </c>
      <c r="X189" s="20">
        <v>0</v>
      </c>
      <c r="Y189" s="20">
        <v>0</v>
      </c>
      <c r="Z189" s="20">
        <v>0</v>
      </c>
      <c r="AA189" s="20">
        <v>0</v>
      </c>
      <c r="AB189" s="20">
        <f t="shared" ref="AB189" si="27">U189+V189+W189+X189+Y189+Z189</f>
        <v>2</v>
      </c>
      <c r="AC189" s="70">
        <v>2023</v>
      </c>
    </row>
    <row r="190" spans="1:31" ht="27.75" customHeight="1" x14ac:dyDescent="0.25">
      <c r="A190" s="30"/>
      <c r="B190" s="26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67" t="s">
        <v>243</v>
      </c>
      <c r="T190" s="70" t="s">
        <v>27</v>
      </c>
      <c r="U190" s="20">
        <v>0</v>
      </c>
      <c r="V190" s="20">
        <v>0</v>
      </c>
      <c r="W190" s="20">
        <v>0</v>
      </c>
      <c r="X190" s="20">
        <v>1</v>
      </c>
      <c r="Y190" s="20">
        <v>0</v>
      </c>
      <c r="Z190" s="20">
        <v>0</v>
      </c>
      <c r="AA190" s="20">
        <v>0</v>
      </c>
      <c r="AB190" s="20">
        <v>1</v>
      </c>
      <c r="AC190" s="70">
        <v>2024</v>
      </c>
    </row>
    <row r="191" spans="1:31" ht="27.75" customHeight="1" x14ac:dyDescent="0.25">
      <c r="A191" s="30"/>
      <c r="B191" s="14">
        <v>0</v>
      </c>
      <c r="C191" s="14">
        <v>4</v>
      </c>
      <c r="D191" s="14">
        <v>3</v>
      </c>
      <c r="E191" s="14">
        <v>0</v>
      </c>
      <c r="F191" s="14">
        <v>7</v>
      </c>
      <c r="G191" s="14">
        <v>0</v>
      </c>
      <c r="H191" s="14">
        <v>2</v>
      </c>
      <c r="I191" s="14">
        <v>0</v>
      </c>
      <c r="J191" s="14">
        <v>1</v>
      </c>
      <c r="K191" s="14">
        <v>2</v>
      </c>
      <c r="L191" s="14">
        <v>0</v>
      </c>
      <c r="M191" s="14">
        <v>5</v>
      </c>
      <c r="N191" s="14" t="s">
        <v>120</v>
      </c>
      <c r="O191" s="14">
        <v>7</v>
      </c>
      <c r="P191" s="14">
        <v>5</v>
      </c>
      <c r="Q191" s="14">
        <v>0</v>
      </c>
      <c r="R191" s="14">
        <v>0</v>
      </c>
      <c r="S191" s="131" t="s">
        <v>209</v>
      </c>
      <c r="T191" s="90" t="s">
        <v>12</v>
      </c>
      <c r="U191" s="12">
        <v>0</v>
      </c>
      <c r="V191" s="12">
        <v>0</v>
      </c>
      <c r="W191" s="12">
        <v>0</v>
      </c>
      <c r="X191" s="12">
        <v>67620.5</v>
      </c>
      <c r="Y191" s="12">
        <v>0</v>
      </c>
      <c r="Z191" s="12">
        <v>0</v>
      </c>
      <c r="AA191" s="12">
        <v>0</v>
      </c>
      <c r="AB191" s="12">
        <f>U191+V191+W191+X191+Y191+Z191+AA191</f>
        <v>67620.5</v>
      </c>
      <c r="AC191" s="70">
        <v>2024</v>
      </c>
    </row>
    <row r="192" spans="1:31" ht="27.75" customHeight="1" x14ac:dyDescent="0.25">
      <c r="A192" s="30"/>
      <c r="B192" s="14">
        <v>0</v>
      </c>
      <c r="C192" s="14">
        <v>4</v>
      </c>
      <c r="D192" s="14">
        <v>3</v>
      </c>
      <c r="E192" s="14">
        <v>0</v>
      </c>
      <c r="F192" s="14">
        <v>7</v>
      </c>
      <c r="G192" s="14">
        <v>0</v>
      </c>
      <c r="H192" s="14">
        <v>2</v>
      </c>
      <c r="I192" s="14">
        <v>0</v>
      </c>
      <c r="J192" s="14">
        <v>1</v>
      </c>
      <c r="K192" s="14">
        <v>2</v>
      </c>
      <c r="L192" s="14">
        <v>0</v>
      </c>
      <c r="M192" s="14">
        <v>5</v>
      </c>
      <c r="N192" s="14" t="s">
        <v>37</v>
      </c>
      <c r="O192" s="14">
        <v>7</v>
      </c>
      <c r="P192" s="14">
        <v>5</v>
      </c>
      <c r="Q192" s="14">
        <v>0</v>
      </c>
      <c r="R192" s="14">
        <v>0</v>
      </c>
      <c r="S192" s="133"/>
      <c r="T192" s="91"/>
      <c r="U192" s="47">
        <v>0</v>
      </c>
      <c r="V192" s="47">
        <v>0</v>
      </c>
      <c r="W192" s="47">
        <v>0</v>
      </c>
      <c r="X192" s="12">
        <v>3195.1</v>
      </c>
      <c r="Y192" s="12">
        <v>0</v>
      </c>
      <c r="Z192" s="47">
        <v>0</v>
      </c>
      <c r="AA192" s="47">
        <v>0</v>
      </c>
      <c r="AB192" s="12">
        <f t="shared" ref="AB192:AB194" si="28">U192+V192+W192+X192+Y192+Z192+AA192</f>
        <v>3195.1</v>
      </c>
      <c r="AC192" s="68">
        <v>2024</v>
      </c>
      <c r="AE192" s="9"/>
    </row>
    <row r="193" spans="1:31" ht="27.75" customHeight="1" x14ac:dyDescent="0.25">
      <c r="A193" s="30"/>
      <c r="B193" s="14">
        <v>0</v>
      </c>
      <c r="C193" s="14">
        <v>4</v>
      </c>
      <c r="D193" s="14">
        <v>3</v>
      </c>
      <c r="E193" s="14">
        <v>0</v>
      </c>
      <c r="F193" s="14">
        <v>7</v>
      </c>
      <c r="G193" s="14">
        <v>0</v>
      </c>
      <c r="H193" s="14">
        <v>2</v>
      </c>
      <c r="I193" s="14">
        <v>0</v>
      </c>
      <c r="J193" s="14">
        <v>1</v>
      </c>
      <c r="K193" s="14">
        <v>2</v>
      </c>
      <c r="L193" s="14">
        <v>0</v>
      </c>
      <c r="M193" s="14">
        <v>5</v>
      </c>
      <c r="N193" s="14" t="s">
        <v>234</v>
      </c>
      <c r="O193" s="14">
        <v>7</v>
      </c>
      <c r="P193" s="14">
        <v>5</v>
      </c>
      <c r="Q193" s="14">
        <v>0</v>
      </c>
      <c r="R193" s="14">
        <v>0</v>
      </c>
      <c r="S193" s="133"/>
      <c r="T193" s="91"/>
      <c r="U193" s="12">
        <v>0</v>
      </c>
      <c r="V193" s="12">
        <v>0</v>
      </c>
      <c r="W193" s="12">
        <v>0</v>
      </c>
      <c r="X193" s="12">
        <v>28755.5</v>
      </c>
      <c r="Y193" s="12">
        <v>0</v>
      </c>
      <c r="Z193" s="12">
        <v>0</v>
      </c>
      <c r="AA193" s="12">
        <v>0</v>
      </c>
      <c r="AB193" s="12">
        <f t="shared" si="28"/>
        <v>28755.5</v>
      </c>
      <c r="AC193" s="70">
        <v>2024</v>
      </c>
    </row>
    <row r="194" spans="1:31" ht="27.75" customHeight="1" x14ac:dyDescent="0.25">
      <c r="A194" s="30"/>
      <c r="B194" s="14">
        <v>0</v>
      </c>
      <c r="C194" s="14">
        <v>4</v>
      </c>
      <c r="D194" s="14">
        <v>3</v>
      </c>
      <c r="E194" s="14">
        <v>0</v>
      </c>
      <c r="F194" s="14">
        <v>7</v>
      </c>
      <c r="G194" s="14">
        <v>0</v>
      </c>
      <c r="H194" s="14">
        <v>2</v>
      </c>
      <c r="I194" s="14">
        <v>0</v>
      </c>
      <c r="J194" s="14">
        <v>1</v>
      </c>
      <c r="K194" s="14">
        <v>2</v>
      </c>
      <c r="L194" s="14">
        <v>0</v>
      </c>
      <c r="M194" s="14">
        <v>5</v>
      </c>
      <c r="N194" s="14">
        <v>0</v>
      </c>
      <c r="O194" s="14">
        <v>7</v>
      </c>
      <c r="P194" s="14">
        <v>5</v>
      </c>
      <c r="Q194" s="14">
        <v>0</v>
      </c>
      <c r="R194" s="14">
        <v>0</v>
      </c>
      <c r="S194" s="133"/>
      <c r="T194" s="91"/>
      <c r="U194" s="59">
        <v>0</v>
      </c>
      <c r="V194" s="59">
        <v>0</v>
      </c>
      <c r="W194" s="59">
        <v>0</v>
      </c>
      <c r="X194" s="59">
        <v>8500</v>
      </c>
      <c r="Y194" s="59">
        <v>0</v>
      </c>
      <c r="Z194" s="59">
        <v>0</v>
      </c>
      <c r="AA194" s="59">
        <v>0</v>
      </c>
      <c r="AB194" s="12">
        <f t="shared" si="28"/>
        <v>8500</v>
      </c>
      <c r="AC194" s="70">
        <v>2024</v>
      </c>
    </row>
    <row r="195" spans="1:31" ht="27.75" customHeight="1" x14ac:dyDescent="0.25">
      <c r="A195" s="30"/>
      <c r="B195" s="14">
        <v>0</v>
      </c>
      <c r="C195" s="14">
        <v>4</v>
      </c>
      <c r="D195" s="14">
        <v>3</v>
      </c>
      <c r="E195" s="14">
        <v>0</v>
      </c>
      <c r="F195" s="14">
        <v>7</v>
      </c>
      <c r="G195" s="14">
        <v>0</v>
      </c>
      <c r="H195" s="14">
        <v>2</v>
      </c>
      <c r="I195" s="14">
        <v>0</v>
      </c>
      <c r="J195" s="14">
        <v>1</v>
      </c>
      <c r="K195" s="14">
        <v>2</v>
      </c>
      <c r="L195" s="14" t="s">
        <v>250</v>
      </c>
      <c r="M195" s="14">
        <v>4</v>
      </c>
      <c r="N195" s="14">
        <v>5</v>
      </c>
      <c r="O195" s="14">
        <v>7</v>
      </c>
      <c r="P195" s="14">
        <v>5</v>
      </c>
      <c r="Q195" s="14">
        <v>0</v>
      </c>
      <c r="R195" s="14">
        <v>0</v>
      </c>
      <c r="S195" s="133"/>
      <c r="T195" s="92"/>
      <c r="U195" s="59">
        <v>0</v>
      </c>
      <c r="V195" s="59">
        <v>0</v>
      </c>
      <c r="W195" s="59">
        <v>0</v>
      </c>
      <c r="X195" s="59">
        <v>0</v>
      </c>
      <c r="Y195" s="59">
        <v>67620.5</v>
      </c>
      <c r="Z195" s="59">
        <v>0</v>
      </c>
      <c r="AA195" s="59">
        <v>0</v>
      </c>
      <c r="AB195" s="59">
        <f t="shared" ref="AB195:AB199" si="29">U195+V195+W195+X195+Y195+Z195+AA195</f>
        <v>67620.5</v>
      </c>
      <c r="AC195" s="69">
        <v>2025</v>
      </c>
      <c r="AE195" s="9"/>
    </row>
    <row r="196" spans="1:31" ht="27.75" customHeight="1" x14ac:dyDescent="0.25">
      <c r="A196" s="30"/>
      <c r="B196" s="14">
        <v>0</v>
      </c>
      <c r="C196" s="14">
        <v>4</v>
      </c>
      <c r="D196" s="14">
        <v>3</v>
      </c>
      <c r="E196" s="14">
        <v>0</v>
      </c>
      <c r="F196" s="14">
        <v>7</v>
      </c>
      <c r="G196" s="14">
        <v>0</v>
      </c>
      <c r="H196" s="14">
        <v>2</v>
      </c>
      <c r="I196" s="14">
        <v>0</v>
      </c>
      <c r="J196" s="14">
        <v>1</v>
      </c>
      <c r="K196" s="14">
        <v>2</v>
      </c>
      <c r="L196" s="14" t="s">
        <v>250</v>
      </c>
      <c r="M196" s="14">
        <v>4</v>
      </c>
      <c r="N196" s="14" t="s">
        <v>251</v>
      </c>
      <c r="O196" s="14">
        <v>7</v>
      </c>
      <c r="P196" s="14">
        <v>5</v>
      </c>
      <c r="Q196" s="14">
        <v>0</v>
      </c>
      <c r="R196" s="14">
        <v>0</v>
      </c>
      <c r="S196" s="132"/>
      <c r="T196" s="70"/>
      <c r="U196" s="59">
        <v>0</v>
      </c>
      <c r="V196" s="59">
        <v>0</v>
      </c>
      <c r="W196" s="59">
        <v>0</v>
      </c>
      <c r="X196" s="59">
        <v>0</v>
      </c>
      <c r="Y196" s="59">
        <v>36950.6</v>
      </c>
      <c r="Z196" s="59">
        <v>0</v>
      </c>
      <c r="AA196" s="59">
        <v>0</v>
      </c>
      <c r="AB196" s="59">
        <f t="shared" si="29"/>
        <v>36950.6</v>
      </c>
      <c r="AC196" s="69">
        <v>2025</v>
      </c>
    </row>
    <row r="197" spans="1:31" ht="42" customHeight="1" x14ac:dyDescent="0.25">
      <c r="A197" s="30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3" t="s">
        <v>205</v>
      </c>
      <c r="T197" s="69" t="s">
        <v>27</v>
      </c>
      <c r="U197" s="81">
        <v>0</v>
      </c>
      <c r="V197" s="81">
        <v>0</v>
      </c>
      <c r="W197" s="81">
        <v>0</v>
      </c>
      <c r="X197" s="81">
        <v>0</v>
      </c>
      <c r="Y197" s="81">
        <v>1</v>
      </c>
      <c r="Z197" s="81">
        <v>0</v>
      </c>
      <c r="AA197" s="81">
        <v>0</v>
      </c>
      <c r="AB197" s="81">
        <f t="shared" si="29"/>
        <v>1</v>
      </c>
      <c r="AC197" s="69">
        <v>2025</v>
      </c>
    </row>
    <row r="198" spans="1:31" ht="24.75" customHeight="1" x14ac:dyDescent="0.25">
      <c r="A198" s="30"/>
      <c r="B198" s="14">
        <v>0</v>
      </c>
      <c r="C198" s="14">
        <v>4</v>
      </c>
      <c r="D198" s="14">
        <v>3</v>
      </c>
      <c r="E198" s="14">
        <v>0</v>
      </c>
      <c r="F198" s="14">
        <v>7</v>
      </c>
      <c r="G198" s="14">
        <v>0</v>
      </c>
      <c r="H198" s="14">
        <v>2</v>
      </c>
      <c r="I198" s="14">
        <v>0</v>
      </c>
      <c r="J198" s="14">
        <v>1</v>
      </c>
      <c r="K198" s="14">
        <v>2</v>
      </c>
      <c r="L198" s="14" t="s">
        <v>250</v>
      </c>
      <c r="M198" s="14">
        <v>4</v>
      </c>
      <c r="N198" s="14">
        <v>5</v>
      </c>
      <c r="O198" s="14">
        <v>7</v>
      </c>
      <c r="P198" s="14">
        <v>5</v>
      </c>
      <c r="Q198" s="14">
        <v>0</v>
      </c>
      <c r="R198" s="14">
        <v>0</v>
      </c>
      <c r="S198" s="131" t="s">
        <v>233</v>
      </c>
      <c r="T198" s="90" t="s">
        <v>12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65726</v>
      </c>
      <c r="AA198" s="59">
        <v>65726</v>
      </c>
      <c r="AB198" s="59">
        <f t="shared" si="29"/>
        <v>131452</v>
      </c>
      <c r="AC198" s="69">
        <v>2027</v>
      </c>
      <c r="AE198" s="9"/>
    </row>
    <row r="199" spans="1:31" ht="24.75" customHeight="1" x14ac:dyDescent="0.25">
      <c r="A199" s="30"/>
      <c r="B199" s="14">
        <v>0</v>
      </c>
      <c r="C199" s="14">
        <v>4</v>
      </c>
      <c r="D199" s="14">
        <v>3</v>
      </c>
      <c r="E199" s="14">
        <v>0</v>
      </c>
      <c r="F199" s="14">
        <v>7</v>
      </c>
      <c r="G199" s="14">
        <v>0</v>
      </c>
      <c r="H199" s="14">
        <v>2</v>
      </c>
      <c r="I199" s="14">
        <v>0</v>
      </c>
      <c r="J199" s="14">
        <v>1</v>
      </c>
      <c r="K199" s="14">
        <v>2</v>
      </c>
      <c r="L199" s="14" t="s">
        <v>250</v>
      </c>
      <c r="M199" s="14">
        <v>4</v>
      </c>
      <c r="N199" s="14" t="s">
        <v>251</v>
      </c>
      <c r="O199" s="14">
        <v>7</v>
      </c>
      <c r="P199" s="14">
        <v>5</v>
      </c>
      <c r="Q199" s="14">
        <v>0</v>
      </c>
      <c r="R199" s="14">
        <v>0</v>
      </c>
      <c r="S199" s="132"/>
      <c r="T199" s="92"/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1446.4</v>
      </c>
      <c r="AA199" s="59">
        <v>1446.4</v>
      </c>
      <c r="AB199" s="59">
        <f t="shared" si="29"/>
        <v>2892.8</v>
      </c>
      <c r="AC199" s="69">
        <v>2027</v>
      </c>
      <c r="AE199" s="9"/>
    </row>
    <row r="200" spans="1:31" ht="48.75" customHeight="1" x14ac:dyDescent="0.25">
      <c r="A200" s="30"/>
      <c r="B200" s="54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6" t="s">
        <v>205</v>
      </c>
      <c r="T200" s="70" t="s">
        <v>27</v>
      </c>
      <c r="U200" s="81">
        <v>0</v>
      </c>
      <c r="V200" s="81">
        <v>0</v>
      </c>
      <c r="W200" s="81">
        <v>0</v>
      </c>
      <c r="X200" s="81">
        <v>0</v>
      </c>
      <c r="Y200" s="81">
        <v>0</v>
      </c>
      <c r="Z200" s="81">
        <v>0</v>
      </c>
      <c r="AA200" s="81">
        <v>1</v>
      </c>
      <c r="AB200" s="81">
        <v>1</v>
      </c>
      <c r="AC200" s="69">
        <v>2027</v>
      </c>
      <c r="AE200" s="9"/>
    </row>
    <row r="201" spans="1:31" ht="24" customHeight="1" x14ac:dyDescent="0.25">
      <c r="A201" s="30"/>
      <c r="B201" s="14">
        <v>0</v>
      </c>
      <c r="C201" s="14">
        <v>1</v>
      </c>
      <c r="D201" s="14">
        <v>1</v>
      </c>
      <c r="E201" s="14">
        <v>0</v>
      </c>
      <c r="F201" s="14">
        <v>7</v>
      </c>
      <c r="G201" s="14">
        <v>0</v>
      </c>
      <c r="H201" s="14">
        <v>2</v>
      </c>
      <c r="I201" s="14">
        <v>0</v>
      </c>
      <c r="J201" s="14">
        <v>1</v>
      </c>
      <c r="K201" s="14">
        <v>2</v>
      </c>
      <c r="L201" s="14">
        <v>0</v>
      </c>
      <c r="M201" s="14">
        <v>5</v>
      </c>
      <c r="N201" s="14">
        <v>1</v>
      </c>
      <c r="O201" s="14">
        <v>9</v>
      </c>
      <c r="P201" s="14">
        <v>0</v>
      </c>
      <c r="Q201" s="14">
        <v>5</v>
      </c>
      <c r="R201" s="14">
        <v>4</v>
      </c>
      <c r="S201" s="99" t="s">
        <v>236</v>
      </c>
      <c r="T201" s="126" t="s">
        <v>12</v>
      </c>
      <c r="U201" s="57">
        <v>0</v>
      </c>
      <c r="V201" s="58">
        <v>0</v>
      </c>
      <c r="W201" s="58">
        <v>0</v>
      </c>
      <c r="X201" s="59">
        <v>2941.2</v>
      </c>
      <c r="Y201" s="58">
        <v>0</v>
      </c>
      <c r="Z201" s="58">
        <v>0</v>
      </c>
      <c r="AA201" s="58">
        <v>0</v>
      </c>
      <c r="AB201" s="12">
        <f>U201+V201+W201+X201+Y201+Z201+AA201</f>
        <v>2941.2</v>
      </c>
      <c r="AC201" s="69">
        <v>2024</v>
      </c>
    </row>
    <row r="202" spans="1:31" ht="24" customHeight="1" x14ac:dyDescent="0.25">
      <c r="A202" s="30"/>
      <c r="B202" s="14">
        <v>0</v>
      </c>
      <c r="C202" s="14">
        <v>1</v>
      </c>
      <c r="D202" s="14">
        <v>1</v>
      </c>
      <c r="E202" s="14">
        <v>0</v>
      </c>
      <c r="F202" s="14">
        <v>7</v>
      </c>
      <c r="G202" s="14">
        <v>0</v>
      </c>
      <c r="H202" s="14">
        <v>2</v>
      </c>
      <c r="I202" s="14">
        <v>0</v>
      </c>
      <c r="J202" s="14">
        <v>1</v>
      </c>
      <c r="K202" s="14">
        <v>2</v>
      </c>
      <c r="L202" s="14">
        <v>0</v>
      </c>
      <c r="M202" s="14">
        <v>5</v>
      </c>
      <c r="N202" s="14">
        <v>1</v>
      </c>
      <c r="O202" s="14">
        <v>9</v>
      </c>
      <c r="P202" s="14">
        <v>3</v>
      </c>
      <c r="Q202" s="14">
        <v>5</v>
      </c>
      <c r="R202" s="14">
        <v>4</v>
      </c>
      <c r="S202" s="100"/>
      <c r="T202" s="127"/>
      <c r="U202" s="57">
        <v>0</v>
      </c>
      <c r="V202" s="58">
        <v>0</v>
      </c>
      <c r="W202" s="58">
        <v>0</v>
      </c>
      <c r="X202" s="59">
        <v>80</v>
      </c>
      <c r="Y202" s="58">
        <v>0</v>
      </c>
      <c r="Z202" s="58">
        <v>0</v>
      </c>
      <c r="AA202" s="58">
        <v>0</v>
      </c>
      <c r="AB202" s="12">
        <f t="shared" ref="AB202:AB204" si="30">U202+V202+W202+X202+Y202+Z202+AA202</f>
        <v>80</v>
      </c>
      <c r="AC202" s="69">
        <v>2024</v>
      </c>
      <c r="AD202" s="9"/>
    </row>
    <row r="203" spans="1:31" ht="24" customHeight="1" x14ac:dyDescent="0.25">
      <c r="A203" s="30"/>
      <c r="B203" s="14">
        <v>0</v>
      </c>
      <c r="C203" s="14">
        <v>1</v>
      </c>
      <c r="D203" s="14">
        <v>1</v>
      </c>
      <c r="E203" s="14">
        <v>0</v>
      </c>
      <c r="F203" s="14">
        <v>7</v>
      </c>
      <c r="G203" s="14">
        <v>0</v>
      </c>
      <c r="H203" s="14">
        <v>2</v>
      </c>
      <c r="I203" s="14">
        <v>0</v>
      </c>
      <c r="J203" s="14">
        <v>1</v>
      </c>
      <c r="K203" s="14">
        <v>2</v>
      </c>
      <c r="L203" s="14">
        <v>0</v>
      </c>
      <c r="M203" s="14">
        <v>5</v>
      </c>
      <c r="N203" s="14" t="s">
        <v>37</v>
      </c>
      <c r="O203" s="14">
        <v>9</v>
      </c>
      <c r="P203" s="14">
        <v>0</v>
      </c>
      <c r="Q203" s="14">
        <v>5</v>
      </c>
      <c r="R203" s="14">
        <v>4</v>
      </c>
      <c r="S203" s="100"/>
      <c r="T203" s="127"/>
      <c r="U203" s="57">
        <v>0</v>
      </c>
      <c r="V203" s="58">
        <v>0</v>
      </c>
      <c r="W203" s="58">
        <v>0</v>
      </c>
      <c r="X203" s="59">
        <v>610.20000000000005</v>
      </c>
      <c r="Y203" s="58">
        <v>0</v>
      </c>
      <c r="Z203" s="58">
        <v>0</v>
      </c>
      <c r="AA203" s="58">
        <v>0</v>
      </c>
      <c r="AB203" s="12">
        <f t="shared" si="30"/>
        <v>610.20000000000005</v>
      </c>
      <c r="AC203" s="69">
        <v>2024</v>
      </c>
    </row>
    <row r="204" spans="1:31" ht="24" customHeight="1" x14ac:dyDescent="0.25">
      <c r="A204" s="30"/>
      <c r="B204" s="14">
        <v>0</v>
      </c>
      <c r="C204" s="14">
        <v>1</v>
      </c>
      <c r="D204" s="14">
        <v>1</v>
      </c>
      <c r="E204" s="14">
        <v>0</v>
      </c>
      <c r="F204" s="14">
        <v>7</v>
      </c>
      <c r="G204" s="14">
        <v>0</v>
      </c>
      <c r="H204" s="14">
        <v>2</v>
      </c>
      <c r="I204" s="14">
        <v>0</v>
      </c>
      <c r="J204" s="14">
        <v>1</v>
      </c>
      <c r="K204" s="14">
        <v>2</v>
      </c>
      <c r="L204" s="14">
        <v>0</v>
      </c>
      <c r="M204" s="14">
        <v>5</v>
      </c>
      <c r="N204" s="14" t="s">
        <v>37</v>
      </c>
      <c r="O204" s="14">
        <v>9</v>
      </c>
      <c r="P204" s="14" t="s">
        <v>235</v>
      </c>
      <c r="Q204" s="14">
        <v>5</v>
      </c>
      <c r="R204" s="14">
        <v>4</v>
      </c>
      <c r="S204" s="101"/>
      <c r="T204" s="128"/>
      <c r="U204" s="57">
        <v>0</v>
      </c>
      <c r="V204" s="58">
        <v>0</v>
      </c>
      <c r="W204" s="58">
        <v>0</v>
      </c>
      <c r="X204" s="59">
        <v>654.6</v>
      </c>
      <c r="Y204" s="58">
        <v>0</v>
      </c>
      <c r="Z204" s="58">
        <v>0</v>
      </c>
      <c r="AA204" s="58">
        <v>0</v>
      </c>
      <c r="AB204" s="12">
        <f t="shared" si="30"/>
        <v>654.6</v>
      </c>
      <c r="AC204" s="69">
        <v>2024</v>
      </c>
    </row>
    <row r="205" spans="1:31" ht="36" customHeight="1" x14ac:dyDescent="0.25">
      <c r="A205" s="30"/>
      <c r="B205" s="54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6" t="s">
        <v>232</v>
      </c>
      <c r="T205" s="70" t="s">
        <v>27</v>
      </c>
      <c r="U205" s="20">
        <v>0</v>
      </c>
      <c r="V205" s="81">
        <v>0</v>
      </c>
      <c r="W205" s="81">
        <v>0</v>
      </c>
      <c r="X205" s="81">
        <v>1</v>
      </c>
      <c r="Y205" s="81">
        <v>0</v>
      </c>
      <c r="Z205" s="81">
        <v>0</v>
      </c>
      <c r="AA205" s="81">
        <v>0</v>
      </c>
      <c r="AB205" s="81">
        <v>1</v>
      </c>
      <c r="AC205" s="69">
        <v>2024</v>
      </c>
    </row>
    <row r="206" spans="1:31" ht="51.75" customHeight="1" x14ac:dyDescent="0.25">
      <c r="A206" s="30"/>
      <c r="B206" s="26">
        <v>0</v>
      </c>
      <c r="C206" s="14">
        <v>1</v>
      </c>
      <c r="D206" s="14">
        <v>1</v>
      </c>
      <c r="E206" s="14">
        <v>0</v>
      </c>
      <c r="F206" s="14">
        <v>7</v>
      </c>
      <c r="G206" s="14">
        <v>0</v>
      </c>
      <c r="H206" s="14">
        <v>2</v>
      </c>
      <c r="I206" s="14">
        <v>0</v>
      </c>
      <c r="J206" s="14">
        <v>1</v>
      </c>
      <c r="K206" s="14">
        <v>2</v>
      </c>
      <c r="L206" s="14">
        <v>0</v>
      </c>
      <c r="M206" s="14">
        <v>6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5" t="s">
        <v>240</v>
      </c>
      <c r="T206" s="7" t="s">
        <v>12</v>
      </c>
      <c r="U206" s="16">
        <f>U208</f>
        <v>0</v>
      </c>
      <c r="V206" s="16">
        <f t="shared" ref="V206:AA206" si="31">V208</f>
        <v>4005</v>
      </c>
      <c r="W206" s="16">
        <f t="shared" si="31"/>
        <v>3753.9</v>
      </c>
      <c r="X206" s="16">
        <f t="shared" si="31"/>
        <v>5049.8999999999996</v>
      </c>
      <c r="Y206" s="16">
        <f t="shared" si="31"/>
        <v>0</v>
      </c>
      <c r="Z206" s="16">
        <f t="shared" si="31"/>
        <v>0</v>
      </c>
      <c r="AA206" s="16">
        <f t="shared" si="31"/>
        <v>0</v>
      </c>
      <c r="AB206" s="16">
        <f>SUM(U206:AA206)</f>
        <v>12808.8</v>
      </c>
      <c r="AC206" s="7">
        <v>2024</v>
      </c>
    </row>
    <row r="207" spans="1:31" ht="39.75" customHeight="1" x14ac:dyDescent="0.25">
      <c r="A207" s="30"/>
      <c r="B207" s="26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79" t="s">
        <v>183</v>
      </c>
      <c r="T207" s="70" t="s">
        <v>27</v>
      </c>
      <c r="U207" s="20">
        <v>0</v>
      </c>
      <c r="V207" s="20">
        <v>13</v>
      </c>
      <c r="W207" s="20">
        <v>8</v>
      </c>
      <c r="X207" s="20">
        <v>9</v>
      </c>
      <c r="Y207" s="20">
        <v>0</v>
      </c>
      <c r="Z207" s="20">
        <v>0</v>
      </c>
      <c r="AA207" s="20">
        <v>0</v>
      </c>
      <c r="AB207" s="20">
        <f>U207+V207+W207+X207+Y207+Z207+AA207</f>
        <v>30</v>
      </c>
      <c r="AC207" s="70">
        <v>2024</v>
      </c>
    </row>
    <row r="208" spans="1:31" ht="37.5" customHeight="1" x14ac:dyDescent="0.25">
      <c r="A208" s="30"/>
      <c r="B208" s="26">
        <v>0</v>
      </c>
      <c r="C208" s="14">
        <v>1</v>
      </c>
      <c r="D208" s="14">
        <v>1</v>
      </c>
      <c r="E208" s="14">
        <v>0</v>
      </c>
      <c r="F208" s="14">
        <v>7</v>
      </c>
      <c r="G208" s="14">
        <v>0</v>
      </c>
      <c r="H208" s="14">
        <v>2</v>
      </c>
      <c r="I208" s="14">
        <v>0</v>
      </c>
      <c r="J208" s="14">
        <v>1</v>
      </c>
      <c r="K208" s="14">
        <v>2</v>
      </c>
      <c r="L208" s="14">
        <v>0</v>
      </c>
      <c r="M208" s="14">
        <v>6</v>
      </c>
      <c r="N208" s="14">
        <v>1</v>
      </c>
      <c r="O208" s="14">
        <v>8</v>
      </c>
      <c r="P208" s="14">
        <v>0</v>
      </c>
      <c r="Q208" s="14">
        <v>0</v>
      </c>
      <c r="R208" s="14">
        <v>0</v>
      </c>
      <c r="S208" s="99" t="s">
        <v>241</v>
      </c>
      <c r="T208" s="90" t="s">
        <v>12</v>
      </c>
      <c r="U208" s="12">
        <v>0</v>
      </c>
      <c r="V208" s="12">
        <v>4005</v>
      </c>
      <c r="W208" s="12">
        <v>3753.9</v>
      </c>
      <c r="X208" s="12">
        <f>X209+X210+X211+X212+X213+X214+X215+X216+X217</f>
        <v>5049.8999999999996</v>
      </c>
      <c r="Y208" s="12">
        <v>0</v>
      </c>
      <c r="Z208" s="12">
        <v>0</v>
      </c>
      <c r="AA208" s="12">
        <v>0</v>
      </c>
      <c r="AB208" s="12">
        <f>U208+V208+W208+X208+Y208+Z208+AA208</f>
        <v>12808.8</v>
      </c>
      <c r="AC208" s="70">
        <v>2024</v>
      </c>
    </row>
    <row r="209" spans="1:29" ht="28.5" customHeight="1" x14ac:dyDescent="0.25">
      <c r="A209" s="30"/>
      <c r="B209" s="26">
        <v>0</v>
      </c>
      <c r="C209" s="14">
        <v>1</v>
      </c>
      <c r="D209" s="14">
        <v>1</v>
      </c>
      <c r="E209" s="14">
        <v>0</v>
      </c>
      <c r="F209" s="14">
        <v>7</v>
      </c>
      <c r="G209" s="14">
        <v>0</v>
      </c>
      <c r="H209" s="14">
        <v>2</v>
      </c>
      <c r="I209" s="14">
        <v>0</v>
      </c>
      <c r="J209" s="14">
        <v>1</v>
      </c>
      <c r="K209" s="14">
        <v>2</v>
      </c>
      <c r="L209" s="14">
        <v>0</v>
      </c>
      <c r="M209" s="14">
        <v>6</v>
      </c>
      <c r="N209" s="14">
        <v>1</v>
      </c>
      <c r="O209" s="14">
        <v>8</v>
      </c>
      <c r="P209" s="14">
        <v>0</v>
      </c>
      <c r="Q209" s="14">
        <v>0</v>
      </c>
      <c r="R209" s="14">
        <v>1</v>
      </c>
      <c r="S209" s="100"/>
      <c r="T209" s="91"/>
      <c r="U209" s="12">
        <v>0</v>
      </c>
      <c r="V209" s="12">
        <v>0</v>
      </c>
      <c r="W209" s="12">
        <v>0</v>
      </c>
      <c r="X209" s="12">
        <v>688.9</v>
      </c>
      <c r="Y209" s="12">
        <v>0</v>
      </c>
      <c r="Z209" s="12">
        <v>0</v>
      </c>
      <c r="AA209" s="12">
        <v>0</v>
      </c>
      <c r="AB209" s="12">
        <f t="shared" ref="AB209:AB217" si="32">U209+V209+W209+X209+Y209+Z209+AA209</f>
        <v>688.9</v>
      </c>
      <c r="AC209" s="70">
        <v>2024</v>
      </c>
    </row>
    <row r="210" spans="1:29" ht="28.5" customHeight="1" x14ac:dyDescent="0.25">
      <c r="A210" s="30"/>
      <c r="B210" s="26">
        <v>0</v>
      </c>
      <c r="C210" s="14">
        <v>1</v>
      </c>
      <c r="D210" s="14">
        <v>1</v>
      </c>
      <c r="E210" s="14">
        <v>0</v>
      </c>
      <c r="F210" s="14">
        <v>7</v>
      </c>
      <c r="G210" s="14">
        <v>0</v>
      </c>
      <c r="H210" s="14">
        <v>2</v>
      </c>
      <c r="I210" s="14">
        <v>0</v>
      </c>
      <c r="J210" s="14">
        <v>1</v>
      </c>
      <c r="K210" s="14">
        <v>2</v>
      </c>
      <c r="L210" s="14">
        <v>0</v>
      </c>
      <c r="M210" s="14">
        <v>6</v>
      </c>
      <c r="N210" s="14">
        <v>1</v>
      </c>
      <c r="O210" s="14">
        <v>8</v>
      </c>
      <c r="P210" s="14">
        <v>0</v>
      </c>
      <c r="Q210" s="14">
        <v>0</v>
      </c>
      <c r="R210" s="14">
        <v>2</v>
      </c>
      <c r="S210" s="100"/>
      <c r="T210" s="91"/>
      <c r="U210" s="12">
        <v>0</v>
      </c>
      <c r="V210" s="12">
        <v>0</v>
      </c>
      <c r="W210" s="12">
        <v>0</v>
      </c>
      <c r="X210" s="12">
        <v>469.8</v>
      </c>
      <c r="Y210" s="12">
        <v>0</v>
      </c>
      <c r="Z210" s="12">
        <v>0</v>
      </c>
      <c r="AA210" s="12">
        <v>0</v>
      </c>
      <c r="AB210" s="12">
        <f t="shared" si="32"/>
        <v>469.8</v>
      </c>
      <c r="AC210" s="70">
        <v>2024</v>
      </c>
    </row>
    <row r="211" spans="1:29" ht="28.5" customHeight="1" x14ac:dyDescent="0.25">
      <c r="A211" s="30"/>
      <c r="B211" s="26">
        <v>0</v>
      </c>
      <c r="C211" s="14">
        <v>1</v>
      </c>
      <c r="D211" s="14">
        <v>1</v>
      </c>
      <c r="E211" s="14">
        <v>0</v>
      </c>
      <c r="F211" s="14">
        <v>7</v>
      </c>
      <c r="G211" s="14">
        <v>0</v>
      </c>
      <c r="H211" s="14">
        <v>2</v>
      </c>
      <c r="I211" s="14">
        <v>0</v>
      </c>
      <c r="J211" s="14">
        <v>1</v>
      </c>
      <c r="K211" s="14">
        <v>2</v>
      </c>
      <c r="L211" s="14">
        <v>0</v>
      </c>
      <c r="M211" s="14">
        <v>6</v>
      </c>
      <c r="N211" s="14">
        <v>1</v>
      </c>
      <c r="O211" s="14">
        <v>8</v>
      </c>
      <c r="P211" s="14">
        <v>0</v>
      </c>
      <c r="Q211" s="14">
        <v>0</v>
      </c>
      <c r="R211" s="14">
        <v>3</v>
      </c>
      <c r="S211" s="100"/>
      <c r="T211" s="91"/>
      <c r="U211" s="12">
        <v>0</v>
      </c>
      <c r="V211" s="12">
        <v>0</v>
      </c>
      <c r="W211" s="12">
        <v>0</v>
      </c>
      <c r="X211" s="12">
        <v>404.1</v>
      </c>
      <c r="Y211" s="12">
        <v>0</v>
      </c>
      <c r="Z211" s="12">
        <v>0</v>
      </c>
      <c r="AA211" s="12">
        <v>0</v>
      </c>
      <c r="AB211" s="12">
        <f t="shared" si="32"/>
        <v>404.1</v>
      </c>
      <c r="AC211" s="70">
        <v>2024</v>
      </c>
    </row>
    <row r="212" spans="1:29" ht="28.5" customHeight="1" x14ac:dyDescent="0.25">
      <c r="A212" s="30"/>
      <c r="B212" s="26">
        <v>0</v>
      </c>
      <c r="C212" s="14">
        <v>1</v>
      </c>
      <c r="D212" s="14">
        <v>1</v>
      </c>
      <c r="E212" s="14">
        <v>0</v>
      </c>
      <c r="F212" s="14">
        <v>7</v>
      </c>
      <c r="G212" s="14">
        <v>0</v>
      </c>
      <c r="H212" s="14">
        <v>2</v>
      </c>
      <c r="I212" s="14">
        <v>0</v>
      </c>
      <c r="J212" s="14">
        <v>1</v>
      </c>
      <c r="K212" s="14">
        <v>2</v>
      </c>
      <c r="L212" s="14">
        <v>0</v>
      </c>
      <c r="M212" s="14">
        <v>6</v>
      </c>
      <c r="N212" s="14">
        <v>1</v>
      </c>
      <c r="O212" s="14">
        <v>8</v>
      </c>
      <c r="P212" s="14">
        <v>0</v>
      </c>
      <c r="Q212" s="14">
        <v>0</v>
      </c>
      <c r="R212" s="14">
        <v>4</v>
      </c>
      <c r="S212" s="100"/>
      <c r="T212" s="91"/>
      <c r="U212" s="12">
        <v>0</v>
      </c>
      <c r="V212" s="12">
        <v>0</v>
      </c>
      <c r="W212" s="12">
        <v>0</v>
      </c>
      <c r="X212" s="12">
        <v>511.3</v>
      </c>
      <c r="Y212" s="12">
        <v>0</v>
      </c>
      <c r="Z212" s="12">
        <v>0</v>
      </c>
      <c r="AA212" s="12">
        <v>0</v>
      </c>
      <c r="AB212" s="12">
        <f t="shared" si="32"/>
        <v>511.3</v>
      </c>
      <c r="AC212" s="70">
        <v>2024</v>
      </c>
    </row>
    <row r="213" spans="1:29" ht="28.5" customHeight="1" x14ac:dyDescent="0.25">
      <c r="A213" s="30"/>
      <c r="B213" s="26">
        <v>0</v>
      </c>
      <c r="C213" s="14">
        <v>1</v>
      </c>
      <c r="D213" s="14">
        <v>1</v>
      </c>
      <c r="E213" s="14">
        <v>0</v>
      </c>
      <c r="F213" s="14">
        <v>7</v>
      </c>
      <c r="G213" s="14">
        <v>0</v>
      </c>
      <c r="H213" s="14">
        <v>2</v>
      </c>
      <c r="I213" s="14">
        <v>0</v>
      </c>
      <c r="J213" s="14">
        <v>1</v>
      </c>
      <c r="K213" s="14">
        <v>2</v>
      </c>
      <c r="L213" s="14">
        <v>0</v>
      </c>
      <c r="M213" s="14">
        <v>6</v>
      </c>
      <c r="N213" s="14">
        <v>1</v>
      </c>
      <c r="O213" s="14">
        <v>8</v>
      </c>
      <c r="P213" s="14">
        <v>0</v>
      </c>
      <c r="Q213" s="14">
        <v>0</v>
      </c>
      <c r="R213" s="14">
        <v>5</v>
      </c>
      <c r="S213" s="100"/>
      <c r="T213" s="91"/>
      <c r="U213" s="12">
        <v>0</v>
      </c>
      <c r="V213" s="12">
        <v>0</v>
      </c>
      <c r="W213" s="12">
        <v>0</v>
      </c>
      <c r="X213" s="12">
        <v>680.4</v>
      </c>
      <c r="Y213" s="12">
        <v>0</v>
      </c>
      <c r="Z213" s="12">
        <v>0</v>
      </c>
      <c r="AA213" s="12">
        <v>0</v>
      </c>
      <c r="AB213" s="12">
        <f t="shared" si="32"/>
        <v>680.4</v>
      </c>
      <c r="AC213" s="70">
        <v>2024</v>
      </c>
    </row>
    <row r="214" spans="1:29" ht="28.5" customHeight="1" x14ac:dyDescent="0.25">
      <c r="A214" s="30"/>
      <c r="B214" s="26">
        <v>0</v>
      </c>
      <c r="C214" s="14">
        <v>1</v>
      </c>
      <c r="D214" s="14">
        <v>1</v>
      </c>
      <c r="E214" s="14">
        <v>0</v>
      </c>
      <c r="F214" s="14">
        <v>7</v>
      </c>
      <c r="G214" s="14">
        <v>0</v>
      </c>
      <c r="H214" s="14">
        <v>2</v>
      </c>
      <c r="I214" s="14">
        <v>0</v>
      </c>
      <c r="J214" s="14">
        <v>1</v>
      </c>
      <c r="K214" s="14">
        <v>2</v>
      </c>
      <c r="L214" s="14">
        <v>0</v>
      </c>
      <c r="M214" s="14">
        <v>6</v>
      </c>
      <c r="N214" s="14">
        <v>1</v>
      </c>
      <c r="O214" s="14">
        <v>8</v>
      </c>
      <c r="P214" s="14">
        <v>0</v>
      </c>
      <c r="Q214" s="14">
        <v>0</v>
      </c>
      <c r="R214" s="14">
        <v>6</v>
      </c>
      <c r="S214" s="100"/>
      <c r="T214" s="91"/>
      <c r="U214" s="12">
        <v>0</v>
      </c>
      <c r="V214" s="12">
        <v>0</v>
      </c>
      <c r="W214" s="12">
        <v>0</v>
      </c>
      <c r="X214" s="12">
        <v>650</v>
      </c>
      <c r="Y214" s="12">
        <v>0</v>
      </c>
      <c r="Z214" s="12">
        <v>0</v>
      </c>
      <c r="AA214" s="12">
        <v>0</v>
      </c>
      <c r="AB214" s="12">
        <f t="shared" si="32"/>
        <v>650</v>
      </c>
      <c r="AC214" s="70">
        <v>2024</v>
      </c>
    </row>
    <row r="215" spans="1:29" ht="28.5" customHeight="1" x14ac:dyDescent="0.25">
      <c r="A215" s="30"/>
      <c r="B215" s="26">
        <v>0</v>
      </c>
      <c r="C215" s="14">
        <v>1</v>
      </c>
      <c r="D215" s="14">
        <v>1</v>
      </c>
      <c r="E215" s="14">
        <v>0</v>
      </c>
      <c r="F215" s="14">
        <v>7</v>
      </c>
      <c r="G215" s="14">
        <v>0</v>
      </c>
      <c r="H215" s="14">
        <v>2</v>
      </c>
      <c r="I215" s="14">
        <v>0</v>
      </c>
      <c r="J215" s="14">
        <v>1</v>
      </c>
      <c r="K215" s="14">
        <v>2</v>
      </c>
      <c r="L215" s="14">
        <v>0</v>
      </c>
      <c r="M215" s="14">
        <v>6</v>
      </c>
      <c r="N215" s="14">
        <v>1</v>
      </c>
      <c r="O215" s="14">
        <v>8</v>
      </c>
      <c r="P215" s="14">
        <v>0</v>
      </c>
      <c r="Q215" s="14">
        <v>0</v>
      </c>
      <c r="R215" s="14">
        <v>7</v>
      </c>
      <c r="S215" s="100"/>
      <c r="T215" s="91"/>
      <c r="U215" s="12">
        <v>0</v>
      </c>
      <c r="V215" s="12">
        <v>0</v>
      </c>
      <c r="W215" s="12">
        <v>0</v>
      </c>
      <c r="X215" s="12">
        <v>650</v>
      </c>
      <c r="Y215" s="12">
        <v>0</v>
      </c>
      <c r="Z215" s="12">
        <v>0</v>
      </c>
      <c r="AA215" s="12">
        <v>0</v>
      </c>
      <c r="AB215" s="12">
        <f t="shared" si="32"/>
        <v>650</v>
      </c>
      <c r="AC215" s="70">
        <v>2024</v>
      </c>
    </row>
    <row r="216" spans="1:29" ht="28.5" customHeight="1" x14ac:dyDescent="0.25">
      <c r="A216" s="30"/>
      <c r="B216" s="26">
        <v>0</v>
      </c>
      <c r="C216" s="14">
        <v>1</v>
      </c>
      <c r="D216" s="14">
        <v>1</v>
      </c>
      <c r="E216" s="14">
        <v>0</v>
      </c>
      <c r="F216" s="14">
        <v>7</v>
      </c>
      <c r="G216" s="14">
        <v>0</v>
      </c>
      <c r="H216" s="14">
        <v>2</v>
      </c>
      <c r="I216" s="14">
        <v>0</v>
      </c>
      <c r="J216" s="14">
        <v>1</v>
      </c>
      <c r="K216" s="14">
        <v>2</v>
      </c>
      <c r="L216" s="14">
        <v>0</v>
      </c>
      <c r="M216" s="14">
        <v>6</v>
      </c>
      <c r="N216" s="14">
        <v>1</v>
      </c>
      <c r="O216" s="14">
        <v>8</v>
      </c>
      <c r="P216" s="14">
        <v>0</v>
      </c>
      <c r="Q216" s="14">
        <v>0</v>
      </c>
      <c r="R216" s="14">
        <v>8</v>
      </c>
      <c r="S216" s="100"/>
      <c r="T216" s="91"/>
      <c r="U216" s="12">
        <v>0</v>
      </c>
      <c r="V216" s="12">
        <v>0</v>
      </c>
      <c r="W216" s="12">
        <v>0</v>
      </c>
      <c r="X216" s="12">
        <v>500</v>
      </c>
      <c r="Y216" s="12">
        <v>0</v>
      </c>
      <c r="Z216" s="12">
        <v>0</v>
      </c>
      <c r="AA216" s="12">
        <v>0</v>
      </c>
      <c r="AB216" s="12">
        <f t="shared" si="32"/>
        <v>500</v>
      </c>
      <c r="AC216" s="70">
        <v>2024</v>
      </c>
    </row>
    <row r="217" spans="1:29" ht="28.5" customHeight="1" x14ac:dyDescent="0.25">
      <c r="A217" s="30"/>
      <c r="B217" s="26">
        <v>0</v>
      </c>
      <c r="C217" s="14">
        <v>1</v>
      </c>
      <c r="D217" s="14">
        <v>1</v>
      </c>
      <c r="E217" s="14">
        <v>0</v>
      </c>
      <c r="F217" s="14">
        <v>7</v>
      </c>
      <c r="G217" s="14">
        <v>0</v>
      </c>
      <c r="H217" s="14">
        <v>2</v>
      </c>
      <c r="I217" s="14">
        <v>0</v>
      </c>
      <c r="J217" s="14">
        <v>1</v>
      </c>
      <c r="K217" s="14">
        <v>2</v>
      </c>
      <c r="L217" s="14">
        <v>0</v>
      </c>
      <c r="M217" s="14">
        <v>6</v>
      </c>
      <c r="N217" s="14">
        <v>1</v>
      </c>
      <c r="O217" s="14">
        <v>8</v>
      </c>
      <c r="P217" s="14">
        <v>0</v>
      </c>
      <c r="Q217" s="14">
        <v>0</v>
      </c>
      <c r="R217" s="14">
        <v>9</v>
      </c>
      <c r="S217" s="101"/>
      <c r="T217" s="92"/>
      <c r="U217" s="12">
        <v>0</v>
      </c>
      <c r="V217" s="12">
        <v>0</v>
      </c>
      <c r="W217" s="12">
        <v>0</v>
      </c>
      <c r="X217" s="12">
        <v>495.4</v>
      </c>
      <c r="Y217" s="12">
        <v>0</v>
      </c>
      <c r="Z217" s="12">
        <v>0</v>
      </c>
      <c r="AA217" s="12">
        <v>0</v>
      </c>
      <c r="AB217" s="12">
        <f t="shared" si="32"/>
        <v>495.4</v>
      </c>
      <c r="AC217" s="70">
        <v>2024</v>
      </c>
    </row>
    <row r="218" spans="1:29" ht="47.25" customHeight="1" x14ac:dyDescent="0.25">
      <c r="A218" s="30"/>
      <c r="B218" s="26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79" t="s">
        <v>181</v>
      </c>
      <c r="T218" s="70" t="s">
        <v>27</v>
      </c>
      <c r="U218" s="20">
        <v>0</v>
      </c>
      <c r="V218" s="20">
        <v>13</v>
      </c>
      <c r="W218" s="20">
        <v>8</v>
      </c>
      <c r="X218" s="20">
        <v>9</v>
      </c>
      <c r="Y218" s="20">
        <v>0</v>
      </c>
      <c r="Z218" s="20">
        <v>0</v>
      </c>
      <c r="AA218" s="20">
        <v>0</v>
      </c>
      <c r="AB218" s="20">
        <f>SUM(U218:AA218)</f>
        <v>30</v>
      </c>
      <c r="AC218" s="70">
        <v>2024</v>
      </c>
    </row>
    <row r="219" spans="1:29" ht="60" customHeight="1" x14ac:dyDescent="0.25">
      <c r="A219" s="30"/>
      <c r="B219" s="26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74" t="s">
        <v>182</v>
      </c>
      <c r="T219" s="70" t="s">
        <v>29</v>
      </c>
      <c r="U219" s="20">
        <v>0</v>
      </c>
      <c r="V219" s="20">
        <v>1</v>
      </c>
      <c r="W219" s="20">
        <v>1</v>
      </c>
      <c r="X219" s="20">
        <v>1</v>
      </c>
      <c r="Y219" s="20">
        <v>0</v>
      </c>
      <c r="Z219" s="20">
        <v>0</v>
      </c>
      <c r="AA219" s="20">
        <v>0</v>
      </c>
      <c r="AB219" s="20">
        <v>1</v>
      </c>
      <c r="AC219" s="70">
        <v>2024</v>
      </c>
    </row>
    <row r="220" spans="1:29" ht="57" customHeight="1" x14ac:dyDescent="0.25">
      <c r="A220" s="30"/>
      <c r="B220" s="2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74" t="s">
        <v>193</v>
      </c>
      <c r="T220" s="70" t="s">
        <v>27</v>
      </c>
      <c r="U220" s="20">
        <v>0</v>
      </c>
      <c r="V220" s="20">
        <v>17</v>
      </c>
      <c r="W220" s="20">
        <v>11</v>
      </c>
      <c r="X220" s="20">
        <v>9</v>
      </c>
      <c r="Y220" s="20">
        <v>0</v>
      </c>
      <c r="Z220" s="20">
        <v>0</v>
      </c>
      <c r="AA220" s="20">
        <v>0</v>
      </c>
      <c r="AB220" s="20">
        <f>SUM(U220:AA220)</f>
        <v>37</v>
      </c>
      <c r="AC220" s="70">
        <v>2024</v>
      </c>
    </row>
    <row r="221" spans="1:29" ht="23.25" customHeight="1" x14ac:dyDescent="0.25">
      <c r="A221" s="30"/>
      <c r="B221" s="26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74" t="s">
        <v>194</v>
      </c>
      <c r="T221" s="70" t="s">
        <v>27</v>
      </c>
      <c r="U221" s="20">
        <v>0</v>
      </c>
      <c r="V221" s="20">
        <v>13</v>
      </c>
      <c r="W221" s="20">
        <v>8</v>
      </c>
      <c r="X221" s="20">
        <v>9</v>
      </c>
      <c r="Y221" s="20">
        <v>0</v>
      </c>
      <c r="Z221" s="20">
        <v>0</v>
      </c>
      <c r="AA221" s="20">
        <v>0</v>
      </c>
      <c r="AB221" s="20">
        <f>SUM(U221:AA221)</f>
        <v>30</v>
      </c>
      <c r="AC221" s="70">
        <v>2024</v>
      </c>
    </row>
    <row r="222" spans="1:29" ht="34.5" customHeight="1" x14ac:dyDescent="0.25">
      <c r="A222" s="30"/>
      <c r="B222" s="26">
        <v>0</v>
      </c>
      <c r="C222" s="14">
        <v>4</v>
      </c>
      <c r="D222" s="14">
        <v>3</v>
      </c>
      <c r="E222" s="14">
        <v>0</v>
      </c>
      <c r="F222" s="14">
        <v>7</v>
      </c>
      <c r="G222" s="14">
        <v>0</v>
      </c>
      <c r="H222" s="14">
        <v>2</v>
      </c>
      <c r="I222" s="14">
        <v>0</v>
      </c>
      <c r="J222" s="14">
        <v>1</v>
      </c>
      <c r="K222" s="14">
        <v>2</v>
      </c>
      <c r="L222" s="14">
        <v>0</v>
      </c>
      <c r="M222" s="14">
        <v>7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79" t="s">
        <v>186</v>
      </c>
      <c r="T222" s="70" t="s">
        <v>12</v>
      </c>
      <c r="U222" s="16">
        <f>U224</f>
        <v>0</v>
      </c>
      <c r="V222" s="16">
        <f t="shared" ref="V222:AB222" si="33">V224</f>
        <v>29.4</v>
      </c>
      <c r="W222" s="16">
        <f t="shared" si="33"/>
        <v>0</v>
      </c>
      <c r="X222" s="16">
        <f t="shared" si="33"/>
        <v>0</v>
      </c>
      <c r="Y222" s="16">
        <f t="shared" si="33"/>
        <v>0</v>
      </c>
      <c r="Z222" s="16">
        <f t="shared" si="33"/>
        <v>0</v>
      </c>
      <c r="AA222" s="16">
        <f t="shared" si="33"/>
        <v>0</v>
      </c>
      <c r="AB222" s="16">
        <f t="shared" si="33"/>
        <v>29.4</v>
      </c>
      <c r="AC222" s="70">
        <v>2022</v>
      </c>
    </row>
    <row r="223" spans="1:29" ht="26.25" customHeight="1" x14ac:dyDescent="0.25">
      <c r="A223" s="30"/>
      <c r="B223" s="26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79" t="s">
        <v>187</v>
      </c>
      <c r="T223" s="70" t="s">
        <v>27</v>
      </c>
      <c r="U223" s="20">
        <v>0</v>
      </c>
      <c r="V223" s="20">
        <v>1</v>
      </c>
      <c r="W223" s="20">
        <v>0</v>
      </c>
      <c r="X223" s="20">
        <v>0</v>
      </c>
      <c r="Y223" s="20">
        <v>0</v>
      </c>
      <c r="Z223" s="20">
        <v>0</v>
      </c>
      <c r="AA223" s="20">
        <v>0</v>
      </c>
      <c r="AB223" s="20">
        <f>SUM(U223:AA223)</f>
        <v>1</v>
      </c>
      <c r="AC223" s="70">
        <v>2022</v>
      </c>
    </row>
    <row r="224" spans="1:29" ht="30" customHeight="1" x14ac:dyDescent="0.25">
      <c r="A224" s="30"/>
      <c r="B224" s="26">
        <v>0</v>
      </c>
      <c r="C224" s="14">
        <v>4</v>
      </c>
      <c r="D224" s="14">
        <v>3</v>
      </c>
      <c r="E224" s="14">
        <v>0</v>
      </c>
      <c r="F224" s="14">
        <v>7</v>
      </c>
      <c r="G224" s="14">
        <v>0</v>
      </c>
      <c r="H224" s="14">
        <v>2</v>
      </c>
      <c r="I224" s="14">
        <v>0</v>
      </c>
      <c r="J224" s="14">
        <v>1</v>
      </c>
      <c r="K224" s="14">
        <v>2</v>
      </c>
      <c r="L224" s="14">
        <v>0</v>
      </c>
      <c r="M224" s="14">
        <v>7</v>
      </c>
      <c r="N224" s="14">
        <v>9</v>
      </c>
      <c r="O224" s="14">
        <v>9</v>
      </c>
      <c r="P224" s="14">
        <v>9</v>
      </c>
      <c r="Q224" s="14">
        <v>9</v>
      </c>
      <c r="R224" s="14">
        <v>9</v>
      </c>
      <c r="S224" s="79" t="s">
        <v>195</v>
      </c>
      <c r="T224" s="70" t="s">
        <v>12</v>
      </c>
      <c r="U224" s="12">
        <v>0</v>
      </c>
      <c r="V224" s="12">
        <v>29.4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f>U224+V224+W224+X224+Y224+Z224+AA224</f>
        <v>29.4</v>
      </c>
      <c r="AC224" s="70">
        <v>2022</v>
      </c>
    </row>
    <row r="225" spans="1:29" ht="40.5" customHeight="1" x14ac:dyDescent="0.25">
      <c r="A225" s="30"/>
      <c r="B225" s="26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79" t="s">
        <v>189</v>
      </c>
      <c r="T225" s="70" t="s">
        <v>27</v>
      </c>
      <c r="U225" s="20">
        <v>0</v>
      </c>
      <c r="V225" s="20">
        <v>1</v>
      </c>
      <c r="W225" s="20">
        <v>0</v>
      </c>
      <c r="X225" s="20">
        <v>0</v>
      </c>
      <c r="Y225" s="20">
        <v>0</v>
      </c>
      <c r="Z225" s="20">
        <v>0</v>
      </c>
      <c r="AA225" s="20">
        <v>0</v>
      </c>
      <c r="AB225" s="20">
        <v>1</v>
      </c>
      <c r="AC225" s="70">
        <v>2022</v>
      </c>
    </row>
    <row r="226" spans="1:29" ht="61.5" customHeight="1" x14ac:dyDescent="0.25">
      <c r="A226" s="30"/>
      <c r="B226" s="26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74" t="s">
        <v>190</v>
      </c>
      <c r="T226" s="70" t="s">
        <v>29</v>
      </c>
      <c r="U226" s="20">
        <v>0</v>
      </c>
      <c r="V226" s="20">
        <v>1</v>
      </c>
      <c r="W226" s="20">
        <v>0</v>
      </c>
      <c r="X226" s="20">
        <v>0</v>
      </c>
      <c r="Y226" s="20">
        <v>0</v>
      </c>
      <c r="Z226" s="20">
        <v>0</v>
      </c>
      <c r="AA226" s="20">
        <v>0</v>
      </c>
      <c r="AB226" s="20">
        <v>1</v>
      </c>
      <c r="AC226" s="70">
        <v>2022</v>
      </c>
    </row>
    <row r="227" spans="1:29" ht="66" customHeight="1" x14ac:dyDescent="0.25">
      <c r="A227" s="30"/>
      <c r="B227" s="26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79" t="s">
        <v>191</v>
      </c>
      <c r="T227" s="70" t="s">
        <v>27</v>
      </c>
      <c r="U227" s="20">
        <v>0</v>
      </c>
      <c r="V227" s="20">
        <v>1</v>
      </c>
      <c r="W227" s="20">
        <v>0</v>
      </c>
      <c r="X227" s="20">
        <v>0</v>
      </c>
      <c r="Y227" s="20">
        <v>0</v>
      </c>
      <c r="Z227" s="20">
        <v>0</v>
      </c>
      <c r="AA227" s="20">
        <v>0</v>
      </c>
      <c r="AB227" s="20">
        <v>1</v>
      </c>
      <c r="AC227" s="70">
        <v>2022</v>
      </c>
    </row>
    <row r="228" spans="1:29" ht="115.5" customHeight="1" x14ac:dyDescent="0.25">
      <c r="A228" s="30"/>
      <c r="B228" s="26">
        <v>0</v>
      </c>
      <c r="C228" s="14">
        <v>1</v>
      </c>
      <c r="D228" s="14">
        <v>1</v>
      </c>
      <c r="E228" s="14">
        <v>0</v>
      </c>
      <c r="F228" s="14">
        <v>7</v>
      </c>
      <c r="G228" s="14">
        <v>0</v>
      </c>
      <c r="H228" s="14">
        <v>2</v>
      </c>
      <c r="I228" s="14">
        <v>0</v>
      </c>
      <c r="J228" s="14">
        <v>1</v>
      </c>
      <c r="K228" s="14">
        <v>2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5" t="s">
        <v>229</v>
      </c>
      <c r="T228" s="7" t="s">
        <v>12</v>
      </c>
      <c r="U228" s="16">
        <v>0</v>
      </c>
      <c r="V228" s="16">
        <v>0</v>
      </c>
      <c r="W228" s="16">
        <f>W230</f>
        <v>8271</v>
      </c>
      <c r="X228" s="16">
        <f>X230</f>
        <v>26221.599999999999</v>
      </c>
      <c r="Y228" s="16">
        <f>Y230+Y231</f>
        <v>26221.599999999999</v>
      </c>
      <c r="Z228" s="16">
        <f>Z230+Z231</f>
        <v>31697</v>
      </c>
      <c r="AA228" s="16">
        <f>AA230+AA231</f>
        <v>31697</v>
      </c>
      <c r="AB228" s="16">
        <f>SUM(U228:AA228)</f>
        <v>124108.2</v>
      </c>
      <c r="AC228" s="7">
        <v>2027</v>
      </c>
    </row>
    <row r="229" spans="1:29" ht="91.5" customHeight="1" x14ac:dyDescent="0.25">
      <c r="A229" s="30"/>
      <c r="B229" s="26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79" t="s">
        <v>226</v>
      </c>
      <c r="T229" s="70" t="s">
        <v>27</v>
      </c>
      <c r="U229" s="20">
        <v>0</v>
      </c>
      <c r="V229" s="20">
        <v>0</v>
      </c>
      <c r="W229" s="20">
        <v>48</v>
      </c>
      <c r="X229" s="20">
        <v>54</v>
      </c>
      <c r="Y229" s="20">
        <v>54</v>
      </c>
      <c r="Z229" s="20">
        <v>54</v>
      </c>
      <c r="AA229" s="20">
        <v>54</v>
      </c>
      <c r="AB229" s="20">
        <v>54</v>
      </c>
      <c r="AC229" s="70">
        <v>2027</v>
      </c>
    </row>
    <row r="230" spans="1:29" ht="36" customHeight="1" x14ac:dyDescent="0.25">
      <c r="A230" s="30"/>
      <c r="B230" s="26">
        <v>0</v>
      </c>
      <c r="C230" s="14">
        <v>1</v>
      </c>
      <c r="D230" s="14">
        <v>1</v>
      </c>
      <c r="E230" s="14">
        <v>0</v>
      </c>
      <c r="F230" s="14">
        <v>7</v>
      </c>
      <c r="G230" s="14">
        <v>0</v>
      </c>
      <c r="H230" s="14">
        <v>2</v>
      </c>
      <c r="I230" s="14">
        <v>0</v>
      </c>
      <c r="J230" s="14">
        <v>1</v>
      </c>
      <c r="K230" s="14">
        <v>2</v>
      </c>
      <c r="L230" s="14" t="s">
        <v>47</v>
      </c>
      <c r="M230" s="14" t="s">
        <v>220</v>
      </c>
      <c r="N230" s="14">
        <v>5</v>
      </c>
      <c r="O230" s="14">
        <v>1</v>
      </c>
      <c r="P230" s="14">
        <v>7</v>
      </c>
      <c r="Q230" s="14">
        <v>9</v>
      </c>
      <c r="R230" s="14">
        <v>0</v>
      </c>
      <c r="S230" s="99" t="s">
        <v>221</v>
      </c>
      <c r="T230" s="90" t="s">
        <v>12</v>
      </c>
      <c r="U230" s="12">
        <v>0</v>
      </c>
      <c r="V230" s="12">
        <v>0</v>
      </c>
      <c r="W230" s="12">
        <v>8271</v>
      </c>
      <c r="X230" s="12">
        <v>26221.599999999999</v>
      </c>
      <c r="Y230" s="12">
        <v>0</v>
      </c>
      <c r="Z230" s="12">
        <v>0</v>
      </c>
      <c r="AA230" s="12">
        <v>0</v>
      </c>
      <c r="AB230" s="12">
        <f>U230+V230+W230+X230+Y230+Z230+AA230</f>
        <v>34492.6</v>
      </c>
      <c r="AC230" s="70">
        <v>2024</v>
      </c>
    </row>
    <row r="231" spans="1:29" ht="33.75" customHeight="1" x14ac:dyDescent="0.25">
      <c r="A231" s="30"/>
      <c r="B231" s="26">
        <v>0</v>
      </c>
      <c r="C231" s="14">
        <v>1</v>
      </c>
      <c r="D231" s="14">
        <v>1</v>
      </c>
      <c r="E231" s="14">
        <v>0</v>
      </c>
      <c r="F231" s="14">
        <v>7</v>
      </c>
      <c r="G231" s="14">
        <v>0</v>
      </c>
      <c r="H231" s="14">
        <v>2</v>
      </c>
      <c r="I231" s="14">
        <v>0</v>
      </c>
      <c r="J231" s="14">
        <v>1</v>
      </c>
      <c r="K231" s="14">
        <v>2</v>
      </c>
      <c r="L231" s="14" t="s">
        <v>250</v>
      </c>
      <c r="M231" s="14">
        <v>6</v>
      </c>
      <c r="N231" s="14">
        <v>5</v>
      </c>
      <c r="O231" s="14">
        <v>1</v>
      </c>
      <c r="P231" s="14">
        <v>7</v>
      </c>
      <c r="Q231" s="14">
        <v>9</v>
      </c>
      <c r="R231" s="14">
        <v>0</v>
      </c>
      <c r="S231" s="100"/>
      <c r="T231" s="91"/>
      <c r="U231" s="12">
        <v>0</v>
      </c>
      <c r="V231" s="12">
        <v>0</v>
      </c>
      <c r="W231" s="12">
        <v>0</v>
      </c>
      <c r="X231" s="12">
        <v>0</v>
      </c>
      <c r="Y231" s="12">
        <v>26221.599999999999</v>
      </c>
      <c r="Z231" s="12">
        <v>31697</v>
      </c>
      <c r="AA231" s="12">
        <v>31697</v>
      </c>
      <c r="AB231" s="12">
        <f>U231+V231+W231+X231+Y231+Z231+AA231</f>
        <v>89615.6</v>
      </c>
      <c r="AC231" s="70">
        <v>2027</v>
      </c>
    </row>
    <row r="232" spans="1:29" ht="63.75" customHeight="1" x14ac:dyDescent="0.25">
      <c r="A232" s="30"/>
      <c r="B232" s="26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79" t="s">
        <v>223</v>
      </c>
      <c r="T232" s="70" t="s">
        <v>27</v>
      </c>
      <c r="U232" s="20">
        <v>0</v>
      </c>
      <c r="V232" s="20">
        <v>0</v>
      </c>
      <c r="W232" s="20">
        <v>48</v>
      </c>
      <c r="X232" s="20">
        <v>54</v>
      </c>
      <c r="Y232" s="20">
        <v>54</v>
      </c>
      <c r="Z232" s="20">
        <v>54</v>
      </c>
      <c r="AA232" s="20">
        <v>54</v>
      </c>
      <c r="AB232" s="20">
        <v>54</v>
      </c>
      <c r="AC232" s="70">
        <v>2027</v>
      </c>
    </row>
    <row r="233" spans="1:29" ht="65.25" customHeight="1" x14ac:dyDescent="0.25">
      <c r="A233" s="30"/>
      <c r="B233" s="26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79" t="s">
        <v>225</v>
      </c>
      <c r="T233" s="70" t="s">
        <v>29</v>
      </c>
      <c r="U233" s="20">
        <v>0</v>
      </c>
      <c r="V233" s="20">
        <v>0</v>
      </c>
      <c r="W233" s="20">
        <v>1</v>
      </c>
      <c r="X233" s="20">
        <v>1</v>
      </c>
      <c r="Y233" s="20">
        <v>1</v>
      </c>
      <c r="Z233" s="20">
        <v>1</v>
      </c>
      <c r="AA233" s="20">
        <v>1</v>
      </c>
      <c r="AB233" s="20">
        <v>1</v>
      </c>
      <c r="AC233" s="70">
        <v>2027</v>
      </c>
    </row>
    <row r="234" spans="1:29" ht="45.75" customHeight="1" x14ac:dyDescent="0.25">
      <c r="A234" s="30"/>
      <c r="B234" s="26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79" t="s">
        <v>224</v>
      </c>
      <c r="T234" s="70" t="s">
        <v>16</v>
      </c>
      <c r="U234" s="12">
        <v>0</v>
      </c>
      <c r="V234" s="12">
        <v>0</v>
      </c>
      <c r="W234" s="12">
        <v>92.3</v>
      </c>
      <c r="X234" s="12">
        <v>100</v>
      </c>
      <c r="Y234" s="12">
        <v>100</v>
      </c>
      <c r="Z234" s="12">
        <v>100</v>
      </c>
      <c r="AA234" s="12">
        <v>100</v>
      </c>
      <c r="AB234" s="12">
        <v>100</v>
      </c>
      <c r="AC234" s="70">
        <v>2027</v>
      </c>
    </row>
    <row r="235" spans="1:29" ht="42" customHeight="1" x14ac:dyDescent="0.25">
      <c r="A235" s="30"/>
      <c r="B235" s="26">
        <v>0</v>
      </c>
      <c r="C235" s="14">
        <v>1</v>
      </c>
      <c r="D235" s="14">
        <v>1</v>
      </c>
      <c r="E235" s="14">
        <v>0</v>
      </c>
      <c r="F235" s="14">
        <v>7</v>
      </c>
      <c r="G235" s="14">
        <v>0</v>
      </c>
      <c r="H235" s="14">
        <v>0</v>
      </c>
      <c r="I235" s="14">
        <v>0</v>
      </c>
      <c r="J235" s="14">
        <v>1</v>
      </c>
      <c r="K235" s="14">
        <v>3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5" t="s">
        <v>71</v>
      </c>
      <c r="T235" s="7" t="s">
        <v>12</v>
      </c>
      <c r="U235" s="16">
        <f>U236+U254+U261</f>
        <v>52703.200000000004</v>
      </c>
      <c r="V235" s="16">
        <f t="shared" ref="V235:Z235" si="34">V236+V254+V261</f>
        <v>59247.6</v>
      </c>
      <c r="W235" s="16">
        <f t="shared" si="34"/>
        <v>71437.7</v>
      </c>
      <c r="X235" s="16">
        <f t="shared" si="34"/>
        <v>84801.8</v>
      </c>
      <c r="Y235" s="16">
        <f t="shared" si="34"/>
        <v>73484.600000000006</v>
      </c>
      <c r="Z235" s="16">
        <f t="shared" si="34"/>
        <v>86196.5</v>
      </c>
      <c r="AA235" s="16">
        <f t="shared" ref="AA235" si="35">AA236+AA254+AA261</f>
        <v>95023.10000000002</v>
      </c>
      <c r="AB235" s="16">
        <f>SUM(U235:AA235)</f>
        <v>522894.50000000006</v>
      </c>
      <c r="AC235" s="7">
        <v>2027</v>
      </c>
    </row>
    <row r="236" spans="1:29" ht="37.5" x14ac:dyDescent="0.25">
      <c r="A236" s="30"/>
      <c r="B236" s="26">
        <v>0</v>
      </c>
      <c r="C236" s="14">
        <v>1</v>
      </c>
      <c r="D236" s="14">
        <v>1</v>
      </c>
      <c r="E236" s="14">
        <v>0</v>
      </c>
      <c r="F236" s="14">
        <v>7</v>
      </c>
      <c r="G236" s="14">
        <v>0</v>
      </c>
      <c r="H236" s="14">
        <v>3</v>
      </c>
      <c r="I236" s="14">
        <v>0</v>
      </c>
      <c r="J236" s="14">
        <v>1</v>
      </c>
      <c r="K236" s="14">
        <v>3</v>
      </c>
      <c r="L236" s="14">
        <v>0</v>
      </c>
      <c r="M236" s="14">
        <v>1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5" t="s">
        <v>72</v>
      </c>
      <c r="T236" s="70" t="s">
        <v>12</v>
      </c>
      <c r="U236" s="16">
        <f>U238+U239+U240+U241+U245+U246+U248+U250+U251</f>
        <v>49818.8</v>
      </c>
      <c r="V236" s="16">
        <f t="shared" ref="V236:Z236" si="36">V238+V239+V240+V241+V245+V246+V248+V250+V251</f>
        <v>58148.2</v>
      </c>
      <c r="W236" s="16">
        <f t="shared" si="36"/>
        <v>70328.2</v>
      </c>
      <c r="X236" s="16">
        <f t="shared" si="36"/>
        <v>79446.5</v>
      </c>
      <c r="Y236" s="16">
        <f t="shared" si="36"/>
        <v>73060.3</v>
      </c>
      <c r="Z236" s="16">
        <f t="shared" si="36"/>
        <v>85772.2</v>
      </c>
      <c r="AA236" s="16">
        <f t="shared" ref="AA236" si="37">AA238+AA239+AA240+AA241+AA245+AA246+AA248+AA250+AA251</f>
        <v>94598.800000000017</v>
      </c>
      <c r="AB236" s="16">
        <f>SUM(U236:AA236)</f>
        <v>511173</v>
      </c>
      <c r="AC236" s="7">
        <v>2027</v>
      </c>
    </row>
    <row r="237" spans="1:29" ht="57" customHeight="1" x14ac:dyDescent="0.25">
      <c r="A237" s="30"/>
      <c r="B237" s="26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79" t="s">
        <v>73</v>
      </c>
      <c r="T237" s="70" t="s">
        <v>24</v>
      </c>
      <c r="U237" s="20">
        <v>3200</v>
      </c>
      <c r="V237" s="20">
        <v>3200</v>
      </c>
      <c r="W237" s="20">
        <v>3200</v>
      </c>
      <c r="X237" s="20">
        <v>3200</v>
      </c>
      <c r="Y237" s="20">
        <v>3200</v>
      </c>
      <c r="Z237" s="20">
        <v>3200</v>
      </c>
      <c r="AA237" s="20">
        <v>3200</v>
      </c>
      <c r="AB237" s="20">
        <f>SUM(U237:AA237)</f>
        <v>22400</v>
      </c>
      <c r="AC237" s="70">
        <v>2027</v>
      </c>
    </row>
    <row r="238" spans="1:29" ht="31.5" customHeight="1" x14ac:dyDescent="0.25">
      <c r="A238" s="30"/>
      <c r="B238" s="26">
        <v>0</v>
      </c>
      <c r="C238" s="14">
        <v>1</v>
      </c>
      <c r="D238" s="14">
        <v>1</v>
      </c>
      <c r="E238" s="14">
        <v>0</v>
      </c>
      <c r="F238" s="14">
        <v>7</v>
      </c>
      <c r="G238" s="14">
        <v>0</v>
      </c>
      <c r="H238" s="14">
        <v>3</v>
      </c>
      <c r="I238" s="14">
        <v>0</v>
      </c>
      <c r="J238" s="14">
        <v>1</v>
      </c>
      <c r="K238" s="14">
        <v>3</v>
      </c>
      <c r="L238" s="14">
        <v>0</v>
      </c>
      <c r="M238" s="14">
        <v>1</v>
      </c>
      <c r="N238" s="14">
        <v>9</v>
      </c>
      <c r="O238" s="14">
        <v>9</v>
      </c>
      <c r="P238" s="14">
        <v>9</v>
      </c>
      <c r="Q238" s="14">
        <v>9</v>
      </c>
      <c r="R238" s="14">
        <v>9</v>
      </c>
      <c r="S238" s="87" t="s">
        <v>74</v>
      </c>
      <c r="T238" s="90" t="s">
        <v>12</v>
      </c>
      <c r="U238" s="48">
        <v>39965.300000000003</v>
      </c>
      <c r="V238" s="48">
        <v>37898.199999999997</v>
      </c>
      <c r="W238" s="48">
        <v>36082.1</v>
      </c>
      <c r="X238" s="48">
        <v>33438.199999999997</v>
      </c>
      <c r="Y238" s="48">
        <v>23815.7</v>
      </c>
      <c r="Z238" s="48">
        <v>28936.3</v>
      </c>
      <c r="AA238" s="48">
        <v>34408.800000000003</v>
      </c>
      <c r="AB238" s="12">
        <f>U238+V238+W238+X238+Y238+Z238+AA238</f>
        <v>234544.59999999998</v>
      </c>
      <c r="AC238" s="70">
        <v>2027</v>
      </c>
    </row>
    <row r="239" spans="1:29" ht="24.75" customHeight="1" x14ac:dyDescent="0.25">
      <c r="A239" s="30"/>
      <c r="B239" s="26">
        <v>0</v>
      </c>
      <c r="C239" s="14">
        <v>1</v>
      </c>
      <c r="D239" s="14">
        <v>1</v>
      </c>
      <c r="E239" s="14">
        <v>1</v>
      </c>
      <c r="F239" s="14">
        <v>0</v>
      </c>
      <c r="G239" s="14">
        <v>0</v>
      </c>
      <c r="H239" s="14">
        <v>4</v>
      </c>
      <c r="I239" s="14">
        <v>0</v>
      </c>
      <c r="J239" s="14">
        <v>1</v>
      </c>
      <c r="K239" s="14">
        <v>3</v>
      </c>
      <c r="L239" s="14">
        <v>0</v>
      </c>
      <c r="M239" s="14">
        <v>1</v>
      </c>
      <c r="N239" s="14">
        <v>9</v>
      </c>
      <c r="O239" s="14">
        <v>9</v>
      </c>
      <c r="P239" s="14">
        <v>9</v>
      </c>
      <c r="Q239" s="14">
        <v>9</v>
      </c>
      <c r="R239" s="14">
        <v>9</v>
      </c>
      <c r="S239" s="88"/>
      <c r="T239" s="91"/>
      <c r="U239" s="48">
        <v>1.3</v>
      </c>
      <c r="V239" s="48">
        <v>0</v>
      </c>
      <c r="W239" s="48">
        <v>0</v>
      </c>
      <c r="X239" s="48">
        <v>0</v>
      </c>
      <c r="Y239" s="48">
        <v>0</v>
      </c>
      <c r="Z239" s="48">
        <v>0</v>
      </c>
      <c r="AA239" s="48">
        <v>0</v>
      </c>
      <c r="AB239" s="12">
        <f>U239+V239+W239+X239+Y239+Z239+AA239</f>
        <v>1.3</v>
      </c>
      <c r="AC239" s="70">
        <v>2021</v>
      </c>
    </row>
    <row r="240" spans="1:29" ht="24" customHeight="1" x14ac:dyDescent="0.25">
      <c r="A240" s="30"/>
      <c r="B240" s="26">
        <v>0</v>
      </c>
      <c r="C240" s="14">
        <v>1</v>
      </c>
      <c r="D240" s="14">
        <v>1</v>
      </c>
      <c r="E240" s="14">
        <v>0</v>
      </c>
      <c r="F240" s="14">
        <v>7</v>
      </c>
      <c r="G240" s="14">
        <v>0</v>
      </c>
      <c r="H240" s="14">
        <v>3</v>
      </c>
      <c r="I240" s="14">
        <v>0</v>
      </c>
      <c r="J240" s="14">
        <v>1</v>
      </c>
      <c r="K240" s="14">
        <v>3</v>
      </c>
      <c r="L240" s="14">
        <v>0</v>
      </c>
      <c r="M240" s="14">
        <v>1</v>
      </c>
      <c r="N240" s="14">
        <v>1</v>
      </c>
      <c r="O240" s="14">
        <v>1</v>
      </c>
      <c r="P240" s="14">
        <v>3</v>
      </c>
      <c r="Q240" s="14">
        <v>9</v>
      </c>
      <c r="R240" s="14">
        <v>0</v>
      </c>
      <c r="S240" s="88"/>
      <c r="T240" s="91"/>
      <c r="U240" s="48">
        <v>0</v>
      </c>
      <c r="V240" s="48">
        <v>266.60000000000002</v>
      </c>
      <c r="W240" s="48">
        <v>289.10000000000002</v>
      </c>
      <c r="X240" s="48">
        <v>266.89999999999998</v>
      </c>
      <c r="Y240" s="48">
        <v>0</v>
      </c>
      <c r="Z240" s="48">
        <v>0</v>
      </c>
      <c r="AA240" s="48">
        <v>0</v>
      </c>
      <c r="AB240" s="12">
        <f t="shared" ref="AB240:AB241" si="38">U240+V240+W240+X240+Y240+Z240+AA240</f>
        <v>822.6</v>
      </c>
      <c r="AC240" s="70">
        <v>2024</v>
      </c>
    </row>
    <row r="241" spans="1:29" ht="24" customHeight="1" x14ac:dyDescent="0.25">
      <c r="A241" s="30"/>
      <c r="B241" s="26">
        <v>0</v>
      </c>
      <c r="C241" s="14">
        <v>1</v>
      </c>
      <c r="D241" s="14">
        <v>1</v>
      </c>
      <c r="E241" s="14">
        <v>0</v>
      </c>
      <c r="F241" s="14">
        <v>7</v>
      </c>
      <c r="G241" s="14">
        <v>0</v>
      </c>
      <c r="H241" s="14">
        <v>3</v>
      </c>
      <c r="I241" s="14">
        <v>0</v>
      </c>
      <c r="J241" s="14">
        <v>1</v>
      </c>
      <c r="K241" s="14">
        <v>3</v>
      </c>
      <c r="L241" s="14">
        <v>0</v>
      </c>
      <c r="M241" s="14">
        <v>1</v>
      </c>
      <c r="N241" s="14" t="s">
        <v>37</v>
      </c>
      <c r="O241" s="14">
        <v>1</v>
      </c>
      <c r="P241" s="14">
        <v>3</v>
      </c>
      <c r="Q241" s="14">
        <v>9</v>
      </c>
      <c r="R241" s="14">
        <v>0</v>
      </c>
      <c r="S241" s="89"/>
      <c r="T241" s="92"/>
      <c r="U241" s="48">
        <v>0</v>
      </c>
      <c r="V241" s="48">
        <v>2.7</v>
      </c>
      <c r="W241" s="48">
        <v>3</v>
      </c>
      <c r="X241" s="48">
        <v>2.7</v>
      </c>
      <c r="Y241" s="48">
        <v>0</v>
      </c>
      <c r="Z241" s="48">
        <v>0</v>
      </c>
      <c r="AA241" s="48">
        <v>0</v>
      </c>
      <c r="AB241" s="12">
        <f t="shared" si="38"/>
        <v>8.4</v>
      </c>
      <c r="AC241" s="70">
        <v>2024</v>
      </c>
    </row>
    <row r="242" spans="1:29" ht="37.5" x14ac:dyDescent="0.25">
      <c r="A242" s="30"/>
      <c r="B242" s="26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79" t="s">
        <v>75</v>
      </c>
      <c r="T242" s="70" t="s">
        <v>27</v>
      </c>
      <c r="U242" s="20">
        <v>1</v>
      </c>
      <c r="V242" s="20">
        <v>1</v>
      </c>
      <c r="W242" s="20">
        <v>1</v>
      </c>
      <c r="X242" s="20">
        <v>1</v>
      </c>
      <c r="Y242" s="20">
        <v>1</v>
      </c>
      <c r="Z242" s="20">
        <v>1</v>
      </c>
      <c r="AA242" s="20">
        <v>1</v>
      </c>
      <c r="AB242" s="20">
        <v>1</v>
      </c>
      <c r="AC242" s="70">
        <v>2027</v>
      </c>
    </row>
    <row r="243" spans="1:29" ht="78" customHeight="1" x14ac:dyDescent="0.25">
      <c r="A243" s="30"/>
      <c r="B243" s="26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79" t="s">
        <v>76</v>
      </c>
      <c r="T243" s="70" t="s">
        <v>29</v>
      </c>
      <c r="U243" s="70">
        <v>1</v>
      </c>
      <c r="V243" s="70">
        <v>1</v>
      </c>
      <c r="W243" s="84">
        <v>1</v>
      </c>
      <c r="X243" s="84">
        <v>1</v>
      </c>
      <c r="Y243" s="84">
        <v>1</v>
      </c>
      <c r="Z243" s="84">
        <v>1</v>
      </c>
      <c r="AA243" s="84">
        <v>1</v>
      </c>
      <c r="AB243" s="84">
        <v>1</v>
      </c>
      <c r="AC243" s="70">
        <v>2027</v>
      </c>
    </row>
    <row r="244" spans="1:29" ht="37.5" x14ac:dyDescent="0.25">
      <c r="A244" s="30"/>
      <c r="B244" s="26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82" t="s">
        <v>77</v>
      </c>
      <c r="T244" s="83" t="s">
        <v>16</v>
      </c>
      <c r="U244" s="61">
        <v>15</v>
      </c>
      <c r="V244" s="61">
        <v>15</v>
      </c>
      <c r="W244" s="61">
        <v>15</v>
      </c>
      <c r="X244" s="61">
        <v>15</v>
      </c>
      <c r="Y244" s="61">
        <v>15</v>
      </c>
      <c r="Z244" s="61">
        <v>25</v>
      </c>
      <c r="AA244" s="61">
        <v>25</v>
      </c>
      <c r="AB244" s="61">
        <v>100</v>
      </c>
      <c r="AC244" s="70">
        <v>2027</v>
      </c>
    </row>
    <row r="245" spans="1:29" ht="29.25" customHeight="1" x14ac:dyDescent="0.25">
      <c r="A245" s="30"/>
      <c r="B245" s="26">
        <v>0</v>
      </c>
      <c r="C245" s="14">
        <v>1</v>
      </c>
      <c r="D245" s="14">
        <v>1</v>
      </c>
      <c r="E245" s="14">
        <v>0</v>
      </c>
      <c r="F245" s="14">
        <v>7</v>
      </c>
      <c r="G245" s="14">
        <v>0</v>
      </c>
      <c r="H245" s="14">
        <v>3</v>
      </c>
      <c r="I245" s="14">
        <v>0</v>
      </c>
      <c r="J245" s="14">
        <v>1</v>
      </c>
      <c r="K245" s="14">
        <v>3</v>
      </c>
      <c r="L245" s="14">
        <v>0</v>
      </c>
      <c r="M245" s="14">
        <v>1</v>
      </c>
      <c r="N245" s="14" t="s">
        <v>37</v>
      </c>
      <c r="O245" s="14">
        <v>0</v>
      </c>
      <c r="P245" s="14">
        <v>6</v>
      </c>
      <c r="Q245" s="14">
        <v>9</v>
      </c>
      <c r="R245" s="14">
        <v>0</v>
      </c>
      <c r="S245" s="129" t="s">
        <v>78</v>
      </c>
      <c r="T245" s="130" t="s">
        <v>12</v>
      </c>
      <c r="U245" s="83">
        <v>272.89999999999998</v>
      </c>
      <c r="V245" s="61">
        <v>444.9</v>
      </c>
      <c r="W245" s="61">
        <v>985.4</v>
      </c>
      <c r="X245" s="50">
        <v>1442.1</v>
      </c>
      <c r="Y245" s="50">
        <v>1630.2</v>
      </c>
      <c r="Z245" s="50">
        <v>1846.3</v>
      </c>
      <c r="AA245" s="50">
        <v>1846.3</v>
      </c>
      <c r="AB245" s="50">
        <f>U245+V245+W245+X245+Y245+Z245+AA245</f>
        <v>8468.1</v>
      </c>
      <c r="AC245" s="70">
        <v>2027</v>
      </c>
    </row>
    <row r="246" spans="1:29" ht="28.5" customHeight="1" x14ac:dyDescent="0.25">
      <c r="A246" s="30"/>
      <c r="B246" s="26">
        <v>0</v>
      </c>
      <c r="C246" s="14">
        <v>1</v>
      </c>
      <c r="D246" s="14">
        <v>1</v>
      </c>
      <c r="E246" s="14">
        <v>0</v>
      </c>
      <c r="F246" s="14">
        <v>7</v>
      </c>
      <c r="G246" s="14">
        <v>0</v>
      </c>
      <c r="H246" s="14">
        <v>3</v>
      </c>
      <c r="I246" s="14">
        <v>0</v>
      </c>
      <c r="J246" s="14">
        <v>1</v>
      </c>
      <c r="K246" s="14">
        <v>3</v>
      </c>
      <c r="L246" s="14">
        <v>0</v>
      </c>
      <c r="M246" s="14">
        <v>1</v>
      </c>
      <c r="N246" s="14">
        <v>1</v>
      </c>
      <c r="O246" s="14">
        <v>0</v>
      </c>
      <c r="P246" s="14">
        <v>6</v>
      </c>
      <c r="Q246" s="14">
        <v>9</v>
      </c>
      <c r="R246" s="14">
        <v>0</v>
      </c>
      <c r="S246" s="129"/>
      <c r="T246" s="130"/>
      <c r="U246" s="50">
        <v>9579.2999999999993</v>
      </c>
      <c r="V246" s="50">
        <v>12956.5</v>
      </c>
      <c r="W246" s="50">
        <v>18722.599999999999</v>
      </c>
      <c r="X246" s="50">
        <v>27400.400000000001</v>
      </c>
      <c r="Y246" s="50">
        <v>30973.8</v>
      </c>
      <c r="Z246" s="50">
        <v>35078.1</v>
      </c>
      <c r="AA246" s="50">
        <v>35078.1</v>
      </c>
      <c r="AB246" s="50">
        <f>U246+V246+W246+X246+Y246+Z246+AA246</f>
        <v>169788.79999999999</v>
      </c>
      <c r="AC246" s="70">
        <v>2027</v>
      </c>
    </row>
    <row r="247" spans="1:29" ht="37.5" x14ac:dyDescent="0.25">
      <c r="A247" s="30"/>
      <c r="B247" s="26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82" t="s">
        <v>79</v>
      </c>
      <c r="T247" s="83" t="s">
        <v>24</v>
      </c>
      <c r="U247" s="51">
        <v>59</v>
      </c>
      <c r="V247" s="51">
        <v>70</v>
      </c>
      <c r="W247" s="51">
        <v>70</v>
      </c>
      <c r="X247" s="51">
        <v>70</v>
      </c>
      <c r="Y247" s="51">
        <v>71</v>
      </c>
      <c r="Z247" s="51">
        <v>71</v>
      </c>
      <c r="AA247" s="51">
        <v>71</v>
      </c>
      <c r="AB247" s="51">
        <v>71</v>
      </c>
      <c r="AC247" s="70">
        <v>2027</v>
      </c>
    </row>
    <row r="248" spans="1:29" ht="57" customHeight="1" x14ac:dyDescent="0.25">
      <c r="A248" s="30"/>
      <c r="B248" s="26">
        <v>0</v>
      </c>
      <c r="C248" s="14">
        <v>1</v>
      </c>
      <c r="D248" s="14">
        <v>1</v>
      </c>
      <c r="E248" s="14">
        <v>0</v>
      </c>
      <c r="F248" s="14">
        <v>7</v>
      </c>
      <c r="G248" s="14">
        <v>0</v>
      </c>
      <c r="H248" s="14">
        <v>3</v>
      </c>
      <c r="I248" s="14">
        <v>0</v>
      </c>
      <c r="J248" s="14">
        <v>1</v>
      </c>
      <c r="K248" s="14">
        <v>3</v>
      </c>
      <c r="L248" s="14">
        <v>0</v>
      </c>
      <c r="M248" s="14">
        <v>1</v>
      </c>
      <c r="N248" s="14">
        <v>9</v>
      </c>
      <c r="O248" s="14">
        <v>9</v>
      </c>
      <c r="P248" s="14">
        <v>9</v>
      </c>
      <c r="Q248" s="14">
        <v>9</v>
      </c>
      <c r="R248" s="14">
        <v>9</v>
      </c>
      <c r="S248" s="79" t="s">
        <v>185</v>
      </c>
      <c r="T248" s="70" t="s">
        <v>12</v>
      </c>
      <c r="U248" s="12">
        <v>0</v>
      </c>
      <c r="V248" s="12">
        <v>336.8</v>
      </c>
      <c r="W248" s="12">
        <v>1029.8</v>
      </c>
      <c r="X248" s="12">
        <v>1004.6</v>
      </c>
      <c r="Y248" s="12">
        <v>1095</v>
      </c>
      <c r="Z248" s="12">
        <v>1095</v>
      </c>
      <c r="AA248" s="12">
        <v>1095</v>
      </c>
      <c r="AB248" s="12">
        <f>U248+V248+W248+X248+Y248+Z248+AA248</f>
        <v>5656.2</v>
      </c>
      <c r="AC248" s="70">
        <v>2027</v>
      </c>
    </row>
    <row r="249" spans="1:29" ht="40.5" customHeight="1" x14ac:dyDescent="0.25">
      <c r="A249" s="30"/>
      <c r="B249" s="26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74" t="s">
        <v>192</v>
      </c>
      <c r="T249" s="70" t="s">
        <v>27</v>
      </c>
      <c r="U249" s="20">
        <v>0</v>
      </c>
      <c r="V249" s="20">
        <v>1</v>
      </c>
      <c r="W249" s="20">
        <v>1</v>
      </c>
      <c r="X249" s="20">
        <v>1</v>
      </c>
      <c r="Y249" s="20">
        <v>1</v>
      </c>
      <c r="Z249" s="20">
        <v>1</v>
      </c>
      <c r="AA249" s="20">
        <v>1</v>
      </c>
      <c r="AB249" s="20">
        <v>1</v>
      </c>
      <c r="AC249" s="70">
        <v>2027</v>
      </c>
    </row>
    <row r="250" spans="1:29" ht="33" customHeight="1" x14ac:dyDescent="0.25">
      <c r="A250" s="30"/>
      <c r="B250" s="26">
        <v>0</v>
      </c>
      <c r="C250" s="14">
        <v>1</v>
      </c>
      <c r="D250" s="14">
        <v>1</v>
      </c>
      <c r="E250" s="14">
        <v>0</v>
      </c>
      <c r="F250" s="14">
        <v>7</v>
      </c>
      <c r="G250" s="14">
        <v>0</v>
      </c>
      <c r="H250" s="14">
        <v>3</v>
      </c>
      <c r="I250" s="14">
        <v>0</v>
      </c>
      <c r="J250" s="14">
        <v>1</v>
      </c>
      <c r="K250" s="14">
        <v>3</v>
      </c>
      <c r="L250" s="14">
        <v>0</v>
      </c>
      <c r="M250" s="14">
        <v>1</v>
      </c>
      <c r="N250" s="14">
        <v>4</v>
      </c>
      <c r="O250" s="14">
        <v>0</v>
      </c>
      <c r="P250" s="14">
        <v>0</v>
      </c>
      <c r="Q250" s="14">
        <v>0</v>
      </c>
      <c r="R250" s="14">
        <v>5</v>
      </c>
      <c r="S250" s="102" t="s">
        <v>196</v>
      </c>
      <c r="T250" s="96" t="s">
        <v>12</v>
      </c>
      <c r="U250" s="21">
        <v>0</v>
      </c>
      <c r="V250" s="21">
        <v>6242.5</v>
      </c>
      <c r="W250" s="21">
        <v>13116.2</v>
      </c>
      <c r="X250" s="21">
        <v>15791.6</v>
      </c>
      <c r="Y250" s="21">
        <v>15445.6</v>
      </c>
      <c r="Z250" s="21">
        <v>18716.5</v>
      </c>
      <c r="AA250" s="21">
        <v>22070.6</v>
      </c>
      <c r="AB250" s="12">
        <f>U250+V250+W250+X250+Y250+Z250+AA250</f>
        <v>91383</v>
      </c>
      <c r="AC250" s="73">
        <v>2027</v>
      </c>
    </row>
    <row r="251" spans="1:29" ht="33" customHeight="1" x14ac:dyDescent="0.25">
      <c r="A251" s="30"/>
      <c r="B251" s="26">
        <v>0</v>
      </c>
      <c r="C251" s="14">
        <v>1</v>
      </c>
      <c r="D251" s="14">
        <v>1</v>
      </c>
      <c r="E251" s="14">
        <v>0</v>
      </c>
      <c r="F251" s="14">
        <v>7</v>
      </c>
      <c r="G251" s="14">
        <v>0</v>
      </c>
      <c r="H251" s="14">
        <v>3</v>
      </c>
      <c r="I251" s="14">
        <v>0</v>
      </c>
      <c r="J251" s="14">
        <v>1</v>
      </c>
      <c r="K251" s="14">
        <v>3</v>
      </c>
      <c r="L251" s="14">
        <v>0</v>
      </c>
      <c r="M251" s="14">
        <v>1</v>
      </c>
      <c r="N251" s="14">
        <v>4</v>
      </c>
      <c r="O251" s="14">
        <v>0</v>
      </c>
      <c r="P251" s="14">
        <v>1</v>
      </c>
      <c r="Q251" s="14">
        <v>5</v>
      </c>
      <c r="R251" s="14">
        <v>5</v>
      </c>
      <c r="S251" s="125"/>
      <c r="T251" s="96"/>
      <c r="U251" s="21">
        <v>0</v>
      </c>
      <c r="V251" s="21">
        <v>0</v>
      </c>
      <c r="W251" s="21">
        <v>100</v>
      </c>
      <c r="X251" s="21">
        <v>100</v>
      </c>
      <c r="Y251" s="21">
        <v>100</v>
      </c>
      <c r="Z251" s="21">
        <v>100</v>
      </c>
      <c r="AA251" s="21">
        <v>100</v>
      </c>
      <c r="AB251" s="12">
        <f>U251+V251+W251+X251+Y251+Z251+AA251</f>
        <v>500</v>
      </c>
      <c r="AC251" s="73">
        <v>2027</v>
      </c>
    </row>
    <row r="252" spans="1:29" ht="97.5" customHeight="1" x14ac:dyDescent="0.25">
      <c r="A252" s="30"/>
      <c r="B252" s="28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76" t="s">
        <v>197</v>
      </c>
      <c r="T252" s="73" t="s">
        <v>16</v>
      </c>
      <c r="U252" s="21">
        <v>0</v>
      </c>
      <c r="V252" s="21">
        <v>2</v>
      </c>
      <c r="W252" s="21">
        <v>2</v>
      </c>
      <c r="X252" s="21">
        <v>2</v>
      </c>
      <c r="Y252" s="21">
        <v>2</v>
      </c>
      <c r="Z252" s="21">
        <v>2</v>
      </c>
      <c r="AA252" s="21">
        <v>2</v>
      </c>
      <c r="AB252" s="21">
        <v>2</v>
      </c>
      <c r="AC252" s="73">
        <v>2027</v>
      </c>
    </row>
    <row r="253" spans="1:29" ht="173.25" customHeight="1" x14ac:dyDescent="0.25">
      <c r="A253" s="30"/>
      <c r="B253" s="28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76" t="s">
        <v>201</v>
      </c>
      <c r="T253" s="70" t="s">
        <v>27</v>
      </c>
      <c r="U253" s="42">
        <v>0</v>
      </c>
      <c r="V253" s="42">
        <v>0</v>
      </c>
      <c r="W253" s="42">
        <v>1</v>
      </c>
      <c r="X253" s="42">
        <v>1</v>
      </c>
      <c r="Y253" s="42">
        <v>1</v>
      </c>
      <c r="Z253" s="42">
        <v>1</v>
      </c>
      <c r="AA253" s="42">
        <v>1</v>
      </c>
      <c r="AB253" s="42">
        <f>U253+V253+W253+X253+Y253+Z253+AA253</f>
        <v>5</v>
      </c>
      <c r="AC253" s="73">
        <v>2027</v>
      </c>
    </row>
    <row r="254" spans="1:29" ht="56.25" x14ac:dyDescent="0.25">
      <c r="A254" s="30"/>
      <c r="B254" s="26">
        <v>0</v>
      </c>
      <c r="C254" s="14">
        <v>1</v>
      </c>
      <c r="D254" s="14">
        <v>1</v>
      </c>
      <c r="E254" s="14">
        <v>0</v>
      </c>
      <c r="F254" s="14">
        <v>7</v>
      </c>
      <c r="G254" s="14">
        <v>0</v>
      </c>
      <c r="H254" s="14">
        <v>9</v>
      </c>
      <c r="I254" s="14">
        <v>0</v>
      </c>
      <c r="J254" s="14">
        <v>1</v>
      </c>
      <c r="K254" s="14">
        <v>3</v>
      </c>
      <c r="L254" s="14">
        <v>0</v>
      </c>
      <c r="M254" s="14">
        <v>2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5" t="s">
        <v>80</v>
      </c>
      <c r="T254" s="70" t="s">
        <v>12</v>
      </c>
      <c r="U254" s="16">
        <f>U257+U259</f>
        <v>0</v>
      </c>
      <c r="V254" s="16">
        <f t="shared" ref="V254:AB254" si="39">V257+V259</f>
        <v>99.4</v>
      </c>
      <c r="W254" s="16">
        <f t="shared" si="39"/>
        <v>44.8</v>
      </c>
      <c r="X254" s="16">
        <f t="shared" si="39"/>
        <v>0</v>
      </c>
      <c r="Y254" s="16">
        <f t="shared" si="39"/>
        <v>424.3</v>
      </c>
      <c r="Z254" s="16">
        <f t="shared" si="39"/>
        <v>424.3</v>
      </c>
      <c r="AA254" s="16">
        <f t="shared" si="39"/>
        <v>424.3</v>
      </c>
      <c r="AB254" s="16">
        <f t="shared" si="39"/>
        <v>1417.1</v>
      </c>
      <c r="AC254" s="7">
        <v>2027</v>
      </c>
    </row>
    <row r="255" spans="1:29" ht="56.25" x14ac:dyDescent="0.25">
      <c r="A255" s="30"/>
      <c r="B255" s="26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79" t="s">
        <v>133</v>
      </c>
      <c r="T255" s="70" t="s">
        <v>27</v>
      </c>
      <c r="U255" s="42">
        <v>0</v>
      </c>
      <c r="V255" s="42">
        <v>52</v>
      </c>
      <c r="W255" s="42">
        <v>52</v>
      </c>
      <c r="X255" s="42">
        <v>0</v>
      </c>
      <c r="Y255" s="42">
        <v>54</v>
      </c>
      <c r="Z255" s="42">
        <v>54</v>
      </c>
      <c r="AA255" s="42">
        <v>54</v>
      </c>
      <c r="AB255" s="42">
        <v>54</v>
      </c>
      <c r="AC255" s="70">
        <v>2027</v>
      </c>
    </row>
    <row r="256" spans="1:29" ht="56.25" x14ac:dyDescent="0.25">
      <c r="A256" s="30"/>
      <c r="B256" s="26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79" t="s">
        <v>134</v>
      </c>
      <c r="T256" s="70" t="s">
        <v>27</v>
      </c>
      <c r="U256" s="42">
        <v>0</v>
      </c>
      <c r="V256" s="42">
        <v>52</v>
      </c>
      <c r="W256" s="42">
        <v>52</v>
      </c>
      <c r="X256" s="42">
        <v>0</v>
      </c>
      <c r="Y256" s="42">
        <v>54</v>
      </c>
      <c r="Z256" s="42">
        <v>54</v>
      </c>
      <c r="AA256" s="42">
        <v>54</v>
      </c>
      <c r="AB256" s="42">
        <v>54</v>
      </c>
      <c r="AC256" s="70">
        <v>2027</v>
      </c>
    </row>
    <row r="257" spans="1:29" ht="62.25" customHeight="1" x14ac:dyDescent="0.25">
      <c r="A257" s="30"/>
      <c r="B257" s="26">
        <v>0</v>
      </c>
      <c r="C257" s="14">
        <v>1</v>
      </c>
      <c r="D257" s="14">
        <v>1</v>
      </c>
      <c r="E257" s="14">
        <v>0</v>
      </c>
      <c r="F257" s="14">
        <v>7</v>
      </c>
      <c r="G257" s="14">
        <v>0</v>
      </c>
      <c r="H257" s="14">
        <v>9</v>
      </c>
      <c r="I257" s="14">
        <v>0</v>
      </c>
      <c r="J257" s="14">
        <v>1</v>
      </c>
      <c r="K257" s="14">
        <v>3</v>
      </c>
      <c r="L257" s="14">
        <v>0</v>
      </c>
      <c r="M257" s="14">
        <v>2</v>
      </c>
      <c r="N257" s="14">
        <v>9</v>
      </c>
      <c r="O257" s="14">
        <v>9</v>
      </c>
      <c r="P257" s="14">
        <v>9</v>
      </c>
      <c r="Q257" s="14">
        <v>9</v>
      </c>
      <c r="R257" s="14">
        <v>9</v>
      </c>
      <c r="S257" s="79" t="s">
        <v>81</v>
      </c>
      <c r="T257" s="70" t="s">
        <v>12</v>
      </c>
      <c r="U257" s="12">
        <v>0</v>
      </c>
      <c r="V257" s="12">
        <v>99.4</v>
      </c>
      <c r="W257" s="12">
        <v>19.8</v>
      </c>
      <c r="X257" s="12">
        <v>0</v>
      </c>
      <c r="Y257" s="12">
        <v>424.3</v>
      </c>
      <c r="Z257" s="12">
        <v>424.3</v>
      </c>
      <c r="AA257" s="12">
        <v>424.3</v>
      </c>
      <c r="AB257" s="12">
        <f>U257+V257+W257+X257+Y257+Z257+AA257</f>
        <v>1392.1</v>
      </c>
      <c r="AC257" s="70">
        <v>2027</v>
      </c>
    </row>
    <row r="258" spans="1:29" ht="37.5" x14ac:dyDescent="0.25">
      <c r="A258" s="30"/>
      <c r="B258" s="26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79" t="s">
        <v>82</v>
      </c>
      <c r="T258" s="70" t="s">
        <v>16</v>
      </c>
      <c r="U258" s="12">
        <v>0</v>
      </c>
      <c r="V258" s="12">
        <v>68</v>
      </c>
      <c r="W258" s="12">
        <v>72</v>
      </c>
      <c r="X258" s="12">
        <v>0</v>
      </c>
      <c r="Y258" s="12">
        <v>72</v>
      </c>
      <c r="Z258" s="12">
        <v>72</v>
      </c>
      <c r="AA258" s="12">
        <v>72</v>
      </c>
      <c r="AB258" s="12">
        <v>72</v>
      </c>
      <c r="AC258" s="70">
        <v>2027</v>
      </c>
    </row>
    <row r="259" spans="1:29" ht="30" customHeight="1" x14ac:dyDescent="0.25">
      <c r="A259" s="30"/>
      <c r="B259" s="26">
        <v>0</v>
      </c>
      <c r="C259" s="14">
        <v>1</v>
      </c>
      <c r="D259" s="14">
        <v>1</v>
      </c>
      <c r="E259" s="14">
        <v>0</v>
      </c>
      <c r="F259" s="14">
        <v>7</v>
      </c>
      <c r="G259" s="14">
        <v>0</v>
      </c>
      <c r="H259" s="14">
        <v>9</v>
      </c>
      <c r="I259" s="14">
        <v>0</v>
      </c>
      <c r="J259" s="14">
        <v>1</v>
      </c>
      <c r="K259" s="14">
        <v>3</v>
      </c>
      <c r="L259" s="14">
        <v>0</v>
      </c>
      <c r="M259" s="14">
        <v>2</v>
      </c>
      <c r="N259" s="14">
        <v>9</v>
      </c>
      <c r="O259" s="14">
        <v>9</v>
      </c>
      <c r="P259" s="14">
        <v>9</v>
      </c>
      <c r="Q259" s="14">
        <v>9</v>
      </c>
      <c r="R259" s="14">
        <v>9</v>
      </c>
      <c r="S259" s="79" t="s">
        <v>83</v>
      </c>
      <c r="T259" s="70" t="s">
        <v>12</v>
      </c>
      <c r="U259" s="12">
        <v>0</v>
      </c>
      <c r="V259" s="12">
        <v>0</v>
      </c>
      <c r="W259" s="12">
        <v>25</v>
      </c>
      <c r="X259" s="12">
        <v>0</v>
      </c>
      <c r="Y259" s="12">
        <v>0</v>
      </c>
      <c r="Z259" s="12">
        <v>0</v>
      </c>
      <c r="AA259" s="12">
        <v>0</v>
      </c>
      <c r="AB259" s="12">
        <f>U259+V259+W259+X259+Y259+Z259+AA259</f>
        <v>25</v>
      </c>
      <c r="AC259" s="70">
        <v>2027</v>
      </c>
    </row>
    <row r="260" spans="1:29" ht="57.75" customHeight="1" x14ac:dyDescent="0.25">
      <c r="A260" s="30"/>
      <c r="B260" s="26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79" t="s">
        <v>84</v>
      </c>
      <c r="T260" s="70" t="s">
        <v>27</v>
      </c>
      <c r="U260" s="20">
        <v>0</v>
      </c>
      <c r="V260" s="20">
        <v>0</v>
      </c>
      <c r="W260" s="20">
        <v>134</v>
      </c>
      <c r="X260" s="20">
        <v>0</v>
      </c>
      <c r="Y260" s="20">
        <v>0</v>
      </c>
      <c r="Z260" s="20">
        <v>0</v>
      </c>
      <c r="AA260" s="20">
        <v>0</v>
      </c>
      <c r="AB260" s="20">
        <v>134</v>
      </c>
      <c r="AC260" s="70">
        <v>2023</v>
      </c>
    </row>
    <row r="261" spans="1:29" ht="39" customHeight="1" x14ac:dyDescent="0.25">
      <c r="A261" s="30"/>
      <c r="B261" s="26">
        <v>0</v>
      </c>
      <c r="C261" s="14">
        <v>1</v>
      </c>
      <c r="D261" s="14">
        <v>1</v>
      </c>
      <c r="E261" s="14">
        <v>0</v>
      </c>
      <c r="F261" s="14">
        <v>7</v>
      </c>
      <c r="G261" s="14">
        <v>0</v>
      </c>
      <c r="H261" s="14">
        <v>3</v>
      </c>
      <c r="I261" s="14">
        <v>0</v>
      </c>
      <c r="J261" s="14">
        <v>1</v>
      </c>
      <c r="K261" s="14">
        <v>3</v>
      </c>
      <c r="L261" s="14">
        <v>0</v>
      </c>
      <c r="M261" s="14">
        <v>3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8" t="s">
        <v>219</v>
      </c>
      <c r="T261" s="73" t="s">
        <v>12</v>
      </c>
      <c r="U261" s="19">
        <f>U263+U267+U270+U272+U273</f>
        <v>2884.4</v>
      </c>
      <c r="V261" s="19">
        <f t="shared" ref="V261:W261" si="40">V263+V267+V270+V272+V273</f>
        <v>1000</v>
      </c>
      <c r="W261" s="19">
        <f t="shared" si="40"/>
        <v>1064.7</v>
      </c>
      <c r="X261" s="19">
        <f>X263+X267+X270+X272+X273+X274</f>
        <v>5355.3</v>
      </c>
      <c r="Y261" s="19">
        <f t="shared" ref="Y261:Z261" si="41">Y263+Y267+Y270+Y272+Y273+Y274</f>
        <v>0</v>
      </c>
      <c r="Z261" s="19">
        <f t="shared" si="41"/>
        <v>0</v>
      </c>
      <c r="AA261" s="19">
        <v>0</v>
      </c>
      <c r="AB261" s="19">
        <f>AB263+AB267+AB270+AB272+AB273+AB274+AA261</f>
        <v>10304.4</v>
      </c>
      <c r="AC261" s="73">
        <v>2024</v>
      </c>
    </row>
    <row r="262" spans="1:29" ht="39" customHeight="1" x14ac:dyDescent="0.25">
      <c r="A262" s="30"/>
      <c r="B262" s="26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74" t="s">
        <v>31</v>
      </c>
      <c r="T262" s="73" t="s">
        <v>27</v>
      </c>
      <c r="U262" s="73">
        <v>1</v>
      </c>
      <c r="V262" s="73">
        <v>1</v>
      </c>
      <c r="W262" s="73">
        <v>1</v>
      </c>
      <c r="X262" s="73">
        <v>1</v>
      </c>
      <c r="Y262" s="73">
        <v>0</v>
      </c>
      <c r="Z262" s="73">
        <v>0</v>
      </c>
      <c r="AA262" s="73">
        <v>0</v>
      </c>
      <c r="AB262" s="73">
        <v>1</v>
      </c>
      <c r="AC262" s="73">
        <v>2024</v>
      </c>
    </row>
    <row r="263" spans="1:29" ht="39.75" customHeight="1" x14ac:dyDescent="0.25">
      <c r="A263" s="30"/>
      <c r="B263" s="26">
        <v>0</v>
      </c>
      <c r="C263" s="14">
        <v>1</v>
      </c>
      <c r="D263" s="14">
        <v>1</v>
      </c>
      <c r="E263" s="14">
        <v>0</v>
      </c>
      <c r="F263" s="14">
        <v>7</v>
      </c>
      <c r="G263" s="14">
        <v>0</v>
      </c>
      <c r="H263" s="14">
        <v>3</v>
      </c>
      <c r="I263" s="14">
        <v>0</v>
      </c>
      <c r="J263" s="14">
        <v>1</v>
      </c>
      <c r="K263" s="14">
        <v>3</v>
      </c>
      <c r="L263" s="14">
        <v>0</v>
      </c>
      <c r="M263" s="14">
        <v>3</v>
      </c>
      <c r="N263" s="14">
        <v>9</v>
      </c>
      <c r="O263" s="14">
        <v>9</v>
      </c>
      <c r="P263" s="14">
        <v>9</v>
      </c>
      <c r="Q263" s="14">
        <v>9</v>
      </c>
      <c r="R263" s="14">
        <v>9</v>
      </c>
      <c r="S263" s="74" t="s">
        <v>217</v>
      </c>
      <c r="T263" s="73" t="s">
        <v>12</v>
      </c>
      <c r="U263" s="17">
        <v>0</v>
      </c>
      <c r="V263" s="17">
        <v>0</v>
      </c>
      <c r="W263" s="17">
        <v>41.7</v>
      </c>
      <c r="X263" s="17">
        <v>445.9</v>
      </c>
      <c r="Y263" s="17">
        <v>0</v>
      </c>
      <c r="Z263" s="17">
        <v>0</v>
      </c>
      <c r="AA263" s="17">
        <v>0</v>
      </c>
      <c r="AB263" s="17">
        <f>U263+V263+W263+X263+Y263+Z263+AA263</f>
        <v>487.59999999999997</v>
      </c>
      <c r="AC263" s="73">
        <v>2024</v>
      </c>
    </row>
    <row r="264" spans="1:29" ht="39" customHeight="1" x14ac:dyDescent="0.25">
      <c r="A264" s="30"/>
      <c r="B264" s="26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74" t="s">
        <v>200</v>
      </c>
      <c r="T264" s="73" t="s">
        <v>27</v>
      </c>
      <c r="U264" s="42">
        <v>0</v>
      </c>
      <c r="V264" s="42">
        <v>0</v>
      </c>
      <c r="W264" s="42">
        <v>1</v>
      </c>
      <c r="X264" s="42">
        <v>1</v>
      </c>
      <c r="Y264" s="49">
        <v>0</v>
      </c>
      <c r="Z264" s="42">
        <v>0</v>
      </c>
      <c r="AA264" s="42">
        <v>0</v>
      </c>
      <c r="AB264" s="42">
        <v>1</v>
      </c>
      <c r="AC264" s="73">
        <v>2024</v>
      </c>
    </row>
    <row r="265" spans="1:29" ht="57.75" customHeight="1" x14ac:dyDescent="0.25">
      <c r="A265" s="30"/>
      <c r="B265" s="26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74" t="s">
        <v>167</v>
      </c>
      <c r="T265" s="73" t="s">
        <v>29</v>
      </c>
      <c r="U265" s="42">
        <v>1</v>
      </c>
      <c r="V265" s="42">
        <v>0</v>
      </c>
      <c r="W265" s="42">
        <v>0</v>
      </c>
      <c r="X265" s="42">
        <v>0</v>
      </c>
      <c r="Y265" s="42">
        <v>0</v>
      </c>
      <c r="Z265" s="42">
        <v>0</v>
      </c>
      <c r="AA265" s="42">
        <v>0</v>
      </c>
      <c r="AB265" s="42">
        <v>1</v>
      </c>
      <c r="AC265" s="73">
        <v>2021</v>
      </c>
    </row>
    <row r="266" spans="1:29" ht="59.25" customHeight="1" x14ac:dyDescent="0.25">
      <c r="A266" s="30"/>
      <c r="B266" s="26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74" t="s">
        <v>168</v>
      </c>
      <c r="T266" s="73" t="s">
        <v>27</v>
      </c>
      <c r="U266" s="42">
        <v>1</v>
      </c>
      <c r="V266" s="42">
        <v>0</v>
      </c>
      <c r="W266" s="42">
        <v>0</v>
      </c>
      <c r="X266" s="42">
        <v>0</v>
      </c>
      <c r="Y266" s="42">
        <v>0</v>
      </c>
      <c r="Z266" s="42">
        <v>0</v>
      </c>
      <c r="AA266" s="42">
        <v>0</v>
      </c>
      <c r="AB266" s="42">
        <v>1</v>
      </c>
      <c r="AC266" s="73">
        <v>2021</v>
      </c>
    </row>
    <row r="267" spans="1:29" ht="37.5" customHeight="1" x14ac:dyDescent="0.25">
      <c r="A267" s="30"/>
      <c r="B267" s="26">
        <v>0</v>
      </c>
      <c r="C267" s="14">
        <v>1</v>
      </c>
      <c r="D267" s="14">
        <v>1</v>
      </c>
      <c r="E267" s="14">
        <v>0</v>
      </c>
      <c r="F267" s="14">
        <v>7</v>
      </c>
      <c r="G267" s="14">
        <v>0</v>
      </c>
      <c r="H267" s="14">
        <v>3</v>
      </c>
      <c r="I267" s="14">
        <v>0</v>
      </c>
      <c r="J267" s="14">
        <v>1</v>
      </c>
      <c r="K267" s="14">
        <v>3</v>
      </c>
      <c r="L267" s="14">
        <v>0</v>
      </c>
      <c r="M267" s="14">
        <v>3</v>
      </c>
      <c r="N267" s="14">
        <v>9</v>
      </c>
      <c r="O267" s="14">
        <v>9</v>
      </c>
      <c r="P267" s="14">
        <v>9</v>
      </c>
      <c r="Q267" s="14">
        <v>9</v>
      </c>
      <c r="R267" s="14">
        <v>9</v>
      </c>
      <c r="S267" s="74" t="s">
        <v>169</v>
      </c>
      <c r="T267" s="73" t="s">
        <v>12</v>
      </c>
      <c r="U267" s="21">
        <v>2884.4</v>
      </c>
      <c r="V267" s="21">
        <v>0</v>
      </c>
      <c r="W267" s="21">
        <v>1023</v>
      </c>
      <c r="X267" s="21">
        <v>4310.1000000000004</v>
      </c>
      <c r="Y267" s="21">
        <v>0</v>
      </c>
      <c r="Z267" s="21">
        <v>0</v>
      </c>
      <c r="AA267" s="21">
        <v>0</v>
      </c>
      <c r="AB267" s="21">
        <f>U267+V267+W267+X267+Y267+Z267+AA267</f>
        <v>8217.5</v>
      </c>
      <c r="AC267" s="73">
        <v>2024</v>
      </c>
    </row>
    <row r="268" spans="1:29" ht="53.25" customHeight="1" x14ac:dyDescent="0.25">
      <c r="A268" s="30"/>
      <c r="B268" s="26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74" t="s">
        <v>170</v>
      </c>
      <c r="T268" s="73" t="s">
        <v>27</v>
      </c>
      <c r="U268" s="42">
        <v>1</v>
      </c>
      <c r="V268" s="42">
        <v>0</v>
      </c>
      <c r="W268" s="42">
        <v>1</v>
      </c>
      <c r="X268" s="42">
        <v>1</v>
      </c>
      <c r="Y268" s="42">
        <v>0</v>
      </c>
      <c r="Z268" s="42">
        <v>0</v>
      </c>
      <c r="AA268" s="42">
        <v>0</v>
      </c>
      <c r="AB268" s="42">
        <v>1</v>
      </c>
      <c r="AC268" s="73">
        <v>2024</v>
      </c>
    </row>
    <row r="269" spans="1:29" ht="81.75" customHeight="1" x14ac:dyDescent="0.25">
      <c r="A269" s="30"/>
      <c r="B269" s="26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74" t="s">
        <v>218</v>
      </c>
      <c r="T269" s="73" t="s">
        <v>27</v>
      </c>
      <c r="U269" s="42">
        <v>0</v>
      </c>
      <c r="V269" s="42">
        <v>0</v>
      </c>
      <c r="W269" s="42">
        <v>1</v>
      </c>
      <c r="X269" s="42">
        <v>0</v>
      </c>
      <c r="Y269" s="42">
        <v>0</v>
      </c>
      <c r="Z269" s="42">
        <v>0</v>
      </c>
      <c r="AA269" s="42">
        <v>0</v>
      </c>
      <c r="AB269" s="42">
        <v>1</v>
      </c>
      <c r="AC269" s="73">
        <v>2023</v>
      </c>
    </row>
    <row r="270" spans="1:29" ht="28.5" customHeight="1" x14ac:dyDescent="0.25">
      <c r="A270" s="30"/>
      <c r="B270" s="26">
        <v>0</v>
      </c>
      <c r="C270" s="14">
        <v>1</v>
      </c>
      <c r="D270" s="14">
        <v>1</v>
      </c>
      <c r="E270" s="14">
        <v>0</v>
      </c>
      <c r="F270" s="14">
        <v>7</v>
      </c>
      <c r="G270" s="14">
        <v>0</v>
      </c>
      <c r="H270" s="14">
        <v>3</v>
      </c>
      <c r="I270" s="14">
        <v>0</v>
      </c>
      <c r="J270" s="14">
        <v>1</v>
      </c>
      <c r="K270" s="14">
        <v>3</v>
      </c>
      <c r="L270" s="14">
        <v>0</v>
      </c>
      <c r="M270" s="14">
        <v>3</v>
      </c>
      <c r="N270" s="14">
        <v>1</v>
      </c>
      <c r="O270" s="14">
        <v>1</v>
      </c>
      <c r="P270" s="14">
        <v>1</v>
      </c>
      <c r="Q270" s="14">
        <v>8</v>
      </c>
      <c r="R270" s="14">
        <v>0</v>
      </c>
      <c r="S270" s="74" t="s">
        <v>179</v>
      </c>
      <c r="T270" s="73" t="s">
        <v>12</v>
      </c>
      <c r="U270" s="21">
        <v>0</v>
      </c>
      <c r="V270" s="21">
        <v>1000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  <c r="AB270" s="21">
        <f>U270+V270+W270+X270+Y270+Z270+AA270</f>
        <v>1000</v>
      </c>
      <c r="AC270" s="73">
        <v>2022</v>
      </c>
    </row>
    <row r="271" spans="1:29" ht="47.25" customHeight="1" x14ac:dyDescent="0.25">
      <c r="A271" s="30"/>
      <c r="B271" s="26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74" t="s">
        <v>180</v>
      </c>
      <c r="T271" s="73" t="s">
        <v>27</v>
      </c>
      <c r="U271" s="42">
        <v>0</v>
      </c>
      <c r="V271" s="42">
        <v>1</v>
      </c>
      <c r="W271" s="42">
        <v>0</v>
      </c>
      <c r="X271" s="42">
        <v>0</v>
      </c>
      <c r="Y271" s="42">
        <v>0</v>
      </c>
      <c r="Z271" s="42">
        <v>0</v>
      </c>
      <c r="AA271" s="42">
        <v>0</v>
      </c>
      <c r="AB271" s="42">
        <v>1</v>
      </c>
      <c r="AC271" s="73">
        <v>2022</v>
      </c>
    </row>
    <row r="272" spans="1:29" ht="41.25" customHeight="1" x14ac:dyDescent="0.25">
      <c r="A272" s="30"/>
      <c r="B272" s="26">
        <v>0</v>
      </c>
      <c r="C272" s="14">
        <v>1</v>
      </c>
      <c r="D272" s="14">
        <v>1</v>
      </c>
      <c r="E272" s="14">
        <v>0</v>
      </c>
      <c r="F272" s="14">
        <v>7</v>
      </c>
      <c r="G272" s="14">
        <v>0</v>
      </c>
      <c r="H272" s="14">
        <v>3</v>
      </c>
      <c r="I272" s="14">
        <v>0</v>
      </c>
      <c r="J272" s="14">
        <v>1</v>
      </c>
      <c r="K272" s="14">
        <v>3</v>
      </c>
      <c r="L272" s="14">
        <v>0</v>
      </c>
      <c r="M272" s="14">
        <v>3</v>
      </c>
      <c r="N272" s="14">
        <v>1</v>
      </c>
      <c r="O272" s="14">
        <v>9</v>
      </c>
      <c r="P272" s="14">
        <v>0</v>
      </c>
      <c r="Q272" s="14">
        <v>5</v>
      </c>
      <c r="R272" s="14">
        <v>5</v>
      </c>
      <c r="S272" s="87" t="s">
        <v>247</v>
      </c>
      <c r="T272" s="117" t="s">
        <v>12</v>
      </c>
      <c r="U272" s="21">
        <v>0</v>
      </c>
      <c r="V272" s="21">
        <v>0</v>
      </c>
      <c r="W272" s="21">
        <v>0</v>
      </c>
      <c r="X272" s="21">
        <v>443.8</v>
      </c>
      <c r="Y272" s="21">
        <v>0</v>
      </c>
      <c r="Z272" s="21">
        <v>0</v>
      </c>
      <c r="AA272" s="21">
        <v>0</v>
      </c>
      <c r="AB272" s="21">
        <f>U272+V272+W272+X272+Y272+Z272+AA272</f>
        <v>443.8</v>
      </c>
      <c r="AC272" s="73">
        <v>2024</v>
      </c>
    </row>
    <row r="273" spans="1:31" ht="33.75" customHeight="1" x14ac:dyDescent="0.35">
      <c r="A273" s="30"/>
      <c r="B273" s="26">
        <v>0</v>
      </c>
      <c r="C273" s="14">
        <v>1</v>
      </c>
      <c r="D273" s="14">
        <v>1</v>
      </c>
      <c r="E273" s="14">
        <v>0</v>
      </c>
      <c r="F273" s="14">
        <v>7</v>
      </c>
      <c r="G273" s="14">
        <v>0</v>
      </c>
      <c r="H273" s="14">
        <v>3</v>
      </c>
      <c r="I273" s="14">
        <v>0</v>
      </c>
      <c r="J273" s="14">
        <v>1</v>
      </c>
      <c r="K273" s="14">
        <v>3</v>
      </c>
      <c r="L273" s="14">
        <v>0</v>
      </c>
      <c r="M273" s="14">
        <v>3</v>
      </c>
      <c r="N273" s="14" t="s">
        <v>37</v>
      </c>
      <c r="O273" s="14">
        <v>9</v>
      </c>
      <c r="P273" s="14">
        <v>0</v>
      </c>
      <c r="Q273" s="14">
        <v>5</v>
      </c>
      <c r="R273" s="14">
        <v>5</v>
      </c>
      <c r="S273" s="88"/>
      <c r="T273" s="118"/>
      <c r="U273" s="21">
        <v>0</v>
      </c>
      <c r="V273" s="21">
        <v>0</v>
      </c>
      <c r="W273" s="21">
        <v>0</v>
      </c>
      <c r="X273" s="21">
        <v>30</v>
      </c>
      <c r="Y273" s="21">
        <v>0</v>
      </c>
      <c r="Z273" s="21">
        <v>0</v>
      </c>
      <c r="AA273" s="21">
        <v>0</v>
      </c>
      <c r="AB273" s="21">
        <f t="shared" ref="AB273:AB274" si="42">U273+V273+W273+X273+Y273+Z273+AA273</f>
        <v>30</v>
      </c>
      <c r="AC273" s="73">
        <v>2024</v>
      </c>
      <c r="AE273" s="60"/>
    </row>
    <row r="274" spans="1:31" ht="33.75" customHeight="1" x14ac:dyDescent="0.35">
      <c r="A274" s="30"/>
      <c r="B274" s="26"/>
      <c r="C274" s="14"/>
      <c r="D274" s="14"/>
      <c r="E274" s="14">
        <v>0</v>
      </c>
      <c r="F274" s="14">
        <v>7</v>
      </c>
      <c r="G274" s="14">
        <v>0</v>
      </c>
      <c r="H274" s="14">
        <v>3</v>
      </c>
      <c r="I274" s="14">
        <v>0</v>
      </c>
      <c r="J274" s="14">
        <v>1</v>
      </c>
      <c r="K274" s="14">
        <v>3</v>
      </c>
      <c r="L274" s="14">
        <v>0</v>
      </c>
      <c r="M274" s="14">
        <v>3</v>
      </c>
      <c r="N274" s="14" t="s">
        <v>37</v>
      </c>
      <c r="O274" s="14">
        <v>9</v>
      </c>
      <c r="P274" s="14" t="s">
        <v>235</v>
      </c>
      <c r="Q274" s="14">
        <v>5</v>
      </c>
      <c r="R274" s="14">
        <v>5</v>
      </c>
      <c r="S274" s="89"/>
      <c r="T274" s="119"/>
      <c r="U274" s="21">
        <v>0</v>
      </c>
      <c r="V274" s="21">
        <v>0</v>
      </c>
      <c r="W274" s="21">
        <v>0</v>
      </c>
      <c r="X274" s="21">
        <v>125.5</v>
      </c>
      <c r="Y274" s="21">
        <v>0</v>
      </c>
      <c r="Z274" s="21">
        <v>0</v>
      </c>
      <c r="AA274" s="21">
        <v>0</v>
      </c>
      <c r="AB274" s="21">
        <f t="shared" si="42"/>
        <v>125.5</v>
      </c>
      <c r="AC274" s="73">
        <v>2024</v>
      </c>
      <c r="AE274" s="60"/>
    </row>
    <row r="275" spans="1:31" ht="41.25" customHeight="1" x14ac:dyDescent="0.25">
      <c r="A275" s="30"/>
      <c r="B275" s="26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74" t="s">
        <v>248</v>
      </c>
      <c r="T275" s="73" t="s">
        <v>27</v>
      </c>
      <c r="U275" s="42">
        <v>0</v>
      </c>
      <c r="V275" s="42">
        <v>0</v>
      </c>
      <c r="W275" s="42">
        <v>0</v>
      </c>
      <c r="X275" s="42">
        <v>1</v>
      </c>
      <c r="Y275" s="42">
        <v>0</v>
      </c>
      <c r="Z275" s="42">
        <v>0</v>
      </c>
      <c r="AA275" s="42">
        <v>0</v>
      </c>
      <c r="AB275" s="42">
        <f>U275+V275+W275+X275+Y275+Z275+AA275</f>
        <v>1</v>
      </c>
      <c r="AC275" s="73">
        <v>2024</v>
      </c>
    </row>
    <row r="276" spans="1:31" s="10" customFormat="1" ht="54" customHeight="1" x14ac:dyDescent="0.25">
      <c r="A276" s="30"/>
      <c r="B276" s="26">
        <v>0</v>
      </c>
      <c r="C276" s="14">
        <v>1</v>
      </c>
      <c r="D276" s="14">
        <v>1</v>
      </c>
      <c r="E276" s="14">
        <v>0</v>
      </c>
      <c r="F276" s="14">
        <v>7</v>
      </c>
      <c r="G276" s="14">
        <v>0</v>
      </c>
      <c r="H276" s="14">
        <v>0</v>
      </c>
      <c r="I276" s="14">
        <v>0</v>
      </c>
      <c r="J276" s="14">
        <v>1</v>
      </c>
      <c r="K276" s="14">
        <v>4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31" t="s">
        <v>85</v>
      </c>
      <c r="T276" s="32" t="s">
        <v>12</v>
      </c>
      <c r="U276" s="16">
        <f t="shared" ref="U276:Z276" si="43">U277+U313</f>
        <v>96213.1</v>
      </c>
      <c r="V276" s="16">
        <f t="shared" si="43"/>
        <v>94705.200000000012</v>
      </c>
      <c r="W276" s="16">
        <f t="shared" si="43"/>
        <v>122105.2</v>
      </c>
      <c r="X276" s="16">
        <f t="shared" si="43"/>
        <v>265121</v>
      </c>
      <c r="Y276" s="16">
        <f t="shared" si="43"/>
        <v>161083.70000000001</v>
      </c>
      <c r="Z276" s="16">
        <f t="shared" si="43"/>
        <v>160395.5</v>
      </c>
      <c r="AA276" s="16">
        <f t="shared" ref="AA276" si="44">AA277+AA313</f>
        <v>159122.5</v>
      </c>
      <c r="AB276" s="16">
        <f>SUM(U276:AA276)</f>
        <v>1058746.2</v>
      </c>
      <c r="AC276" s="7">
        <v>2027</v>
      </c>
      <c r="AD276" s="1"/>
      <c r="AE276" s="1"/>
    </row>
    <row r="277" spans="1:31" s="11" customFormat="1" ht="39" customHeight="1" x14ac:dyDescent="0.25">
      <c r="A277" s="30"/>
      <c r="B277" s="26">
        <v>0</v>
      </c>
      <c r="C277" s="14">
        <v>1</v>
      </c>
      <c r="D277" s="14">
        <v>1</v>
      </c>
      <c r="E277" s="14">
        <v>0</v>
      </c>
      <c r="F277" s="14">
        <v>7</v>
      </c>
      <c r="G277" s="14">
        <v>0</v>
      </c>
      <c r="H277" s="14">
        <v>0</v>
      </c>
      <c r="I277" s="14">
        <v>0</v>
      </c>
      <c r="J277" s="14">
        <v>1</v>
      </c>
      <c r="K277" s="14">
        <v>4</v>
      </c>
      <c r="L277" s="14">
        <v>0</v>
      </c>
      <c r="M277" s="14">
        <v>1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31" t="s">
        <v>86</v>
      </c>
      <c r="T277" s="68" t="s">
        <v>12</v>
      </c>
      <c r="U277" s="16">
        <f>U280+U281+U282+U283+U284+U285+U288+U289+U290+U291+U294+U295+U298+U299+U300+U304+U305+U307+U309+U310</f>
        <v>83451.200000000012</v>
      </c>
      <c r="V277" s="16">
        <f t="shared" ref="V277:W277" si="45">V280+V281+V282+V283+V284+V285+V288+V289+V290+V291+V294+V295+V298+V299+V300+V304+V305+V307+V309+V310</f>
        <v>86184.6</v>
      </c>
      <c r="W277" s="16">
        <f t="shared" si="45"/>
        <v>108039.2</v>
      </c>
      <c r="X277" s="16">
        <f>X280+X281+X282+X283+X284+X285+X288+X289+X290+X291+X294+X295+X298+X299+X300+X304+X305+X307+X309+X310+X311</f>
        <v>122962.5</v>
      </c>
      <c r="Y277" s="16">
        <f>Y280+Y281+Y282+Y283+Y284+Y285+Y288+Y289+Y290+Y291+Y294+Y295+Y298+Y299+Y300+Y301+Y304+Y305+Y307+Y309+Y310+Y311</f>
        <v>143016.5</v>
      </c>
      <c r="Z277" s="16">
        <f>Z280+Z281+Z282+Z283+Z284+Z285+Z288+Z289+Z290+Z291+Z294+Z295+Z298+Z299+Z300+Z301+Z304+Z305+Z307+Z309+Z310+Z311</f>
        <v>143016.5</v>
      </c>
      <c r="AA277" s="16">
        <f>AA280+AA281+AA282+AA283+AA284+AA285+AA288+AA289+AA290+AA291+AA294+AA295+AA298+AA299+AA300+AA301+AA304+AA305+AA307+AA309+AA310+AA311</f>
        <v>143016.5</v>
      </c>
      <c r="AB277" s="16">
        <f>SUM(U277:AA277)</f>
        <v>829687</v>
      </c>
      <c r="AC277" s="7">
        <v>2027</v>
      </c>
      <c r="AD277" s="1"/>
      <c r="AE277" s="1"/>
    </row>
    <row r="278" spans="1:31" ht="37.5" x14ac:dyDescent="0.25">
      <c r="A278" s="30"/>
      <c r="B278" s="26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79" t="s">
        <v>87</v>
      </c>
      <c r="T278" s="70" t="s">
        <v>27</v>
      </c>
      <c r="U278" s="70">
        <v>61</v>
      </c>
      <c r="V278" s="70">
        <v>61</v>
      </c>
      <c r="W278" s="70">
        <v>60</v>
      </c>
      <c r="X278" s="70">
        <v>63</v>
      </c>
      <c r="Y278" s="70">
        <v>63</v>
      </c>
      <c r="Z278" s="70">
        <v>63</v>
      </c>
      <c r="AA278" s="70">
        <v>63</v>
      </c>
      <c r="AB278" s="70">
        <v>63</v>
      </c>
      <c r="AC278" s="70">
        <v>2027</v>
      </c>
    </row>
    <row r="279" spans="1:31" ht="43.5" customHeight="1" x14ac:dyDescent="0.25">
      <c r="A279" s="30"/>
      <c r="B279" s="26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79" t="s">
        <v>88</v>
      </c>
      <c r="T279" s="70" t="s">
        <v>16</v>
      </c>
      <c r="U279" s="8">
        <v>60</v>
      </c>
      <c r="V279" s="8">
        <v>60</v>
      </c>
      <c r="W279" s="8">
        <v>60</v>
      </c>
      <c r="X279" s="8">
        <v>60</v>
      </c>
      <c r="Y279" s="8">
        <v>60</v>
      </c>
      <c r="Z279" s="8">
        <v>60</v>
      </c>
      <c r="AA279" s="8">
        <v>60</v>
      </c>
      <c r="AB279" s="8">
        <v>60</v>
      </c>
      <c r="AC279" s="70">
        <v>2027</v>
      </c>
    </row>
    <row r="280" spans="1:31" ht="18.75" customHeight="1" x14ac:dyDescent="0.25">
      <c r="A280" s="30"/>
      <c r="B280" s="26">
        <v>0</v>
      </c>
      <c r="C280" s="14">
        <v>1</v>
      </c>
      <c r="D280" s="14">
        <v>1</v>
      </c>
      <c r="E280" s="14">
        <v>0</v>
      </c>
      <c r="F280" s="14">
        <v>7</v>
      </c>
      <c r="G280" s="14">
        <v>0</v>
      </c>
      <c r="H280" s="14">
        <v>7</v>
      </c>
      <c r="I280" s="14">
        <v>0</v>
      </c>
      <c r="J280" s="14">
        <v>1</v>
      </c>
      <c r="K280" s="14">
        <v>4</v>
      </c>
      <c r="L280" s="14">
        <v>0</v>
      </c>
      <c r="M280" s="14">
        <v>1</v>
      </c>
      <c r="N280" s="14">
        <v>9</v>
      </c>
      <c r="O280" s="14">
        <v>9</v>
      </c>
      <c r="P280" s="14">
        <v>9</v>
      </c>
      <c r="Q280" s="14">
        <v>9</v>
      </c>
      <c r="R280" s="14">
        <v>9</v>
      </c>
      <c r="S280" s="112" t="s">
        <v>89</v>
      </c>
      <c r="T280" s="93" t="s">
        <v>12</v>
      </c>
      <c r="U280" s="12">
        <v>31432.2</v>
      </c>
      <c r="V280" s="12">
        <v>33991.1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f>U280+V280+W280+X280+Y280+Z280+AA280</f>
        <v>65423.3</v>
      </c>
      <c r="AC280" s="70">
        <v>2022</v>
      </c>
    </row>
    <row r="281" spans="1:31" ht="18.75" customHeight="1" x14ac:dyDescent="0.25">
      <c r="A281" s="30"/>
      <c r="B281" s="26">
        <v>0</v>
      </c>
      <c r="C281" s="14">
        <v>1</v>
      </c>
      <c r="D281" s="14">
        <v>1</v>
      </c>
      <c r="E281" s="14">
        <v>0</v>
      </c>
      <c r="F281" s="14">
        <v>7</v>
      </c>
      <c r="G281" s="14">
        <v>0</v>
      </c>
      <c r="H281" s="14">
        <v>7</v>
      </c>
      <c r="I281" s="14">
        <v>0</v>
      </c>
      <c r="J281" s="14">
        <v>1</v>
      </c>
      <c r="K281" s="14">
        <v>4</v>
      </c>
      <c r="L281" s="14">
        <v>0</v>
      </c>
      <c r="M281" s="14">
        <v>1</v>
      </c>
      <c r="N281" s="14" t="s">
        <v>37</v>
      </c>
      <c r="O281" s="14">
        <v>0</v>
      </c>
      <c r="P281" s="14">
        <v>2</v>
      </c>
      <c r="Q281" s="14">
        <v>4</v>
      </c>
      <c r="R281" s="14">
        <v>0</v>
      </c>
      <c r="S281" s="112"/>
      <c r="T281" s="93"/>
      <c r="U281" s="12">
        <v>5407.5</v>
      </c>
      <c r="V281" s="12">
        <v>5407.5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f t="shared" ref="AB281:AB285" si="46">U281+V281+W281+X281+Y281+Z281+AA281</f>
        <v>10815</v>
      </c>
      <c r="AC281" s="70">
        <v>2022</v>
      </c>
    </row>
    <row r="282" spans="1:31" ht="18.75" customHeight="1" x14ac:dyDescent="0.25">
      <c r="A282" s="30"/>
      <c r="B282" s="26">
        <v>0</v>
      </c>
      <c r="C282" s="14">
        <v>1</v>
      </c>
      <c r="D282" s="14">
        <v>1</v>
      </c>
      <c r="E282" s="14">
        <v>0</v>
      </c>
      <c r="F282" s="14">
        <v>7</v>
      </c>
      <c r="G282" s="14">
        <v>0</v>
      </c>
      <c r="H282" s="14">
        <v>7</v>
      </c>
      <c r="I282" s="14">
        <v>0</v>
      </c>
      <c r="J282" s="14">
        <v>1</v>
      </c>
      <c r="K282" s="14">
        <v>4</v>
      </c>
      <c r="L282" s="14">
        <v>0</v>
      </c>
      <c r="M282" s="14">
        <v>1</v>
      </c>
      <c r="N282" s="14">
        <v>1</v>
      </c>
      <c r="O282" s="14">
        <v>0</v>
      </c>
      <c r="P282" s="14">
        <v>2</v>
      </c>
      <c r="Q282" s="14">
        <v>4</v>
      </c>
      <c r="R282" s="14">
        <v>0</v>
      </c>
      <c r="S282" s="112"/>
      <c r="T282" s="93"/>
      <c r="U282" s="12">
        <v>30368</v>
      </c>
      <c r="V282" s="50">
        <v>32150.3</v>
      </c>
      <c r="W282" s="50">
        <v>0</v>
      </c>
      <c r="X282" s="50">
        <v>0</v>
      </c>
      <c r="Y282" s="50">
        <v>0</v>
      </c>
      <c r="Z282" s="50">
        <v>0</v>
      </c>
      <c r="AA282" s="50">
        <v>0</v>
      </c>
      <c r="AB282" s="12">
        <f t="shared" si="46"/>
        <v>62518.3</v>
      </c>
      <c r="AC282" s="70">
        <v>2022</v>
      </c>
    </row>
    <row r="283" spans="1:31" s="11" customFormat="1" ht="18.75" customHeight="1" x14ac:dyDescent="0.25">
      <c r="A283" s="30"/>
      <c r="B283" s="26">
        <v>0</v>
      </c>
      <c r="C283" s="14">
        <v>1</v>
      </c>
      <c r="D283" s="14">
        <v>1</v>
      </c>
      <c r="E283" s="14">
        <v>0</v>
      </c>
      <c r="F283" s="14">
        <v>7</v>
      </c>
      <c r="G283" s="14">
        <v>0</v>
      </c>
      <c r="H283" s="14">
        <v>9</v>
      </c>
      <c r="I283" s="14">
        <v>0</v>
      </c>
      <c r="J283" s="14">
        <v>1</v>
      </c>
      <c r="K283" s="14">
        <v>4</v>
      </c>
      <c r="L283" s="14">
        <v>0</v>
      </c>
      <c r="M283" s="14">
        <v>1</v>
      </c>
      <c r="N283" s="14">
        <v>9</v>
      </c>
      <c r="O283" s="14">
        <v>9</v>
      </c>
      <c r="P283" s="14">
        <v>9</v>
      </c>
      <c r="Q283" s="14">
        <v>9</v>
      </c>
      <c r="R283" s="14">
        <v>9</v>
      </c>
      <c r="S283" s="112"/>
      <c r="T283" s="93"/>
      <c r="U283" s="12">
        <v>0</v>
      </c>
      <c r="V283" s="50">
        <v>0</v>
      </c>
      <c r="W283" s="12">
        <v>41383.1</v>
      </c>
      <c r="X283" s="12">
        <v>50374.6</v>
      </c>
      <c r="Y283" s="12">
        <v>67680.899999999994</v>
      </c>
      <c r="Z283" s="12">
        <v>67680.899999999994</v>
      </c>
      <c r="AA283" s="12">
        <v>67680.899999999994</v>
      </c>
      <c r="AB283" s="12">
        <f t="shared" si="46"/>
        <v>294800.39999999997</v>
      </c>
      <c r="AC283" s="70">
        <v>2027</v>
      </c>
      <c r="AD283" s="1"/>
      <c r="AE283" s="1"/>
    </row>
    <row r="284" spans="1:31" s="11" customFormat="1" ht="18.75" customHeight="1" x14ac:dyDescent="0.25">
      <c r="A284" s="30"/>
      <c r="B284" s="26">
        <v>0</v>
      </c>
      <c r="C284" s="14">
        <v>1</v>
      </c>
      <c r="D284" s="14">
        <v>1</v>
      </c>
      <c r="E284" s="14">
        <v>0</v>
      </c>
      <c r="F284" s="14">
        <v>7</v>
      </c>
      <c r="G284" s="14">
        <v>0</v>
      </c>
      <c r="H284" s="14">
        <v>9</v>
      </c>
      <c r="I284" s="14">
        <v>0</v>
      </c>
      <c r="J284" s="14">
        <v>1</v>
      </c>
      <c r="K284" s="14">
        <v>4</v>
      </c>
      <c r="L284" s="14">
        <v>0</v>
      </c>
      <c r="M284" s="14">
        <v>1</v>
      </c>
      <c r="N284" s="14" t="s">
        <v>37</v>
      </c>
      <c r="O284" s="14">
        <v>0</v>
      </c>
      <c r="P284" s="14">
        <v>2</v>
      </c>
      <c r="Q284" s="14">
        <v>4</v>
      </c>
      <c r="R284" s="14">
        <v>0</v>
      </c>
      <c r="S284" s="112"/>
      <c r="T284" s="93"/>
      <c r="U284" s="12">
        <v>0</v>
      </c>
      <c r="V284" s="50">
        <v>0</v>
      </c>
      <c r="W284" s="12">
        <v>6960.2</v>
      </c>
      <c r="X284" s="12">
        <v>7591.1</v>
      </c>
      <c r="Y284" s="12">
        <v>7591.1</v>
      </c>
      <c r="Z284" s="12">
        <v>7591.1</v>
      </c>
      <c r="AA284" s="12">
        <v>7591.1</v>
      </c>
      <c r="AB284" s="12">
        <f t="shared" si="46"/>
        <v>37324.6</v>
      </c>
      <c r="AC284" s="70">
        <v>2027</v>
      </c>
      <c r="AD284" s="1"/>
      <c r="AE284" s="1"/>
    </row>
    <row r="285" spans="1:31" s="11" customFormat="1" ht="18.75" customHeight="1" x14ac:dyDescent="0.25">
      <c r="A285" s="30"/>
      <c r="B285" s="26">
        <v>0</v>
      </c>
      <c r="C285" s="14">
        <v>1</v>
      </c>
      <c r="D285" s="14">
        <v>1</v>
      </c>
      <c r="E285" s="14">
        <v>0</v>
      </c>
      <c r="F285" s="14">
        <v>7</v>
      </c>
      <c r="G285" s="14">
        <v>0</v>
      </c>
      <c r="H285" s="14">
        <v>9</v>
      </c>
      <c r="I285" s="14">
        <v>0</v>
      </c>
      <c r="J285" s="14">
        <v>1</v>
      </c>
      <c r="K285" s="14">
        <v>4</v>
      </c>
      <c r="L285" s="14">
        <v>0</v>
      </c>
      <c r="M285" s="14">
        <v>1</v>
      </c>
      <c r="N285" s="14">
        <v>1</v>
      </c>
      <c r="O285" s="14">
        <v>0</v>
      </c>
      <c r="P285" s="14">
        <v>2</v>
      </c>
      <c r="Q285" s="14">
        <v>4</v>
      </c>
      <c r="R285" s="14">
        <v>0</v>
      </c>
      <c r="S285" s="112"/>
      <c r="T285" s="93"/>
      <c r="U285" s="12">
        <v>0</v>
      </c>
      <c r="V285" s="50">
        <v>0</v>
      </c>
      <c r="W285" s="50">
        <v>35598</v>
      </c>
      <c r="X285" s="50">
        <v>36635.199999999997</v>
      </c>
      <c r="Y285" s="50">
        <v>35899.699999999997</v>
      </c>
      <c r="Z285" s="50">
        <v>35899.699999999997</v>
      </c>
      <c r="AA285" s="50">
        <v>35899.699999999997</v>
      </c>
      <c r="AB285" s="12">
        <f t="shared" si="46"/>
        <v>179932.3</v>
      </c>
      <c r="AC285" s="70">
        <v>2027</v>
      </c>
      <c r="AD285" s="1"/>
      <c r="AE285" s="1"/>
    </row>
    <row r="286" spans="1:31" ht="24" customHeight="1" x14ac:dyDescent="0.25">
      <c r="A286" s="30"/>
      <c r="B286" s="26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79" t="s">
        <v>90</v>
      </c>
      <c r="T286" s="70" t="s">
        <v>27</v>
      </c>
      <c r="U286" s="20">
        <v>8</v>
      </c>
      <c r="V286" s="20">
        <v>8</v>
      </c>
      <c r="W286" s="20">
        <v>9</v>
      </c>
      <c r="X286" s="20">
        <v>9</v>
      </c>
      <c r="Y286" s="20">
        <v>9</v>
      </c>
      <c r="Z286" s="20">
        <v>9</v>
      </c>
      <c r="AA286" s="20">
        <v>9</v>
      </c>
      <c r="AB286" s="20">
        <v>9</v>
      </c>
      <c r="AC286" s="70">
        <v>2027</v>
      </c>
    </row>
    <row r="287" spans="1:31" ht="57.75" customHeight="1" x14ac:dyDescent="0.25">
      <c r="A287" s="30"/>
      <c r="B287" s="26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79" t="s">
        <v>91</v>
      </c>
      <c r="T287" s="70" t="s">
        <v>24</v>
      </c>
      <c r="U287" s="20">
        <v>3988</v>
      </c>
      <c r="V287" s="51">
        <v>6034</v>
      </c>
      <c r="W287" s="51">
        <v>6004</v>
      </c>
      <c r="X287" s="51">
        <v>5396</v>
      </c>
      <c r="Y287" s="51">
        <v>5396</v>
      </c>
      <c r="Z287" s="51">
        <v>5396</v>
      </c>
      <c r="AA287" s="51">
        <v>5396</v>
      </c>
      <c r="AB287" s="20">
        <f>SUM(U287:AA287)</f>
        <v>37610</v>
      </c>
      <c r="AC287" s="70">
        <v>2027</v>
      </c>
    </row>
    <row r="288" spans="1:31" ht="30" customHeight="1" x14ac:dyDescent="0.25">
      <c r="A288" s="30"/>
      <c r="B288" s="26">
        <v>0</v>
      </c>
      <c r="C288" s="14">
        <v>1</v>
      </c>
      <c r="D288" s="14">
        <v>1</v>
      </c>
      <c r="E288" s="14">
        <v>0</v>
      </c>
      <c r="F288" s="14">
        <v>7</v>
      </c>
      <c r="G288" s="14">
        <v>0</v>
      </c>
      <c r="H288" s="14">
        <v>7</v>
      </c>
      <c r="I288" s="14">
        <v>0</v>
      </c>
      <c r="J288" s="14">
        <v>1</v>
      </c>
      <c r="K288" s="14">
        <v>4</v>
      </c>
      <c r="L288" s="14">
        <v>0</v>
      </c>
      <c r="M288" s="14">
        <v>1</v>
      </c>
      <c r="N288" s="14">
        <v>9</v>
      </c>
      <c r="O288" s="14">
        <v>9</v>
      </c>
      <c r="P288" s="14">
        <v>9</v>
      </c>
      <c r="Q288" s="14">
        <v>9</v>
      </c>
      <c r="R288" s="14">
        <v>9</v>
      </c>
      <c r="S288" s="95" t="s">
        <v>92</v>
      </c>
      <c r="T288" s="93" t="s">
        <v>12</v>
      </c>
      <c r="U288" s="12">
        <v>815.6</v>
      </c>
      <c r="V288" s="12">
        <v>877.8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f>U288+V288+W288+X288+Y288+Z288+AA288</f>
        <v>1693.4</v>
      </c>
      <c r="AC288" s="70">
        <v>2022</v>
      </c>
    </row>
    <row r="289" spans="1:31" ht="18.75" customHeight="1" x14ac:dyDescent="0.25">
      <c r="A289" s="30"/>
      <c r="B289" s="26">
        <v>0</v>
      </c>
      <c r="C289" s="14">
        <v>1</v>
      </c>
      <c r="D289" s="14">
        <v>1</v>
      </c>
      <c r="E289" s="14">
        <v>0</v>
      </c>
      <c r="F289" s="14">
        <v>7</v>
      </c>
      <c r="G289" s="14">
        <v>0</v>
      </c>
      <c r="H289" s="14">
        <v>7</v>
      </c>
      <c r="I289" s="14">
        <v>0</v>
      </c>
      <c r="J289" s="14">
        <v>1</v>
      </c>
      <c r="K289" s="14">
        <v>4</v>
      </c>
      <c r="L289" s="14">
        <v>0</v>
      </c>
      <c r="M289" s="14">
        <v>1</v>
      </c>
      <c r="N289" s="14">
        <v>1</v>
      </c>
      <c r="O289" s="14">
        <v>0</v>
      </c>
      <c r="P289" s="14">
        <v>2</v>
      </c>
      <c r="Q289" s="14">
        <v>4</v>
      </c>
      <c r="R289" s="14">
        <v>0</v>
      </c>
      <c r="S289" s="95"/>
      <c r="T289" s="93"/>
      <c r="U289" s="12">
        <v>6621</v>
      </c>
      <c r="V289" s="12">
        <v>6092.6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f t="shared" ref="AB289:AB291" si="47">U289+V289+W289+X289+Y289+Z289+AA289</f>
        <v>12713.6</v>
      </c>
      <c r="AC289" s="70">
        <v>2022</v>
      </c>
    </row>
    <row r="290" spans="1:31" s="11" customFormat="1" ht="18.75" customHeight="1" x14ac:dyDescent="0.25">
      <c r="A290" s="30"/>
      <c r="B290" s="26">
        <v>0</v>
      </c>
      <c r="C290" s="14">
        <v>1</v>
      </c>
      <c r="D290" s="14">
        <v>1</v>
      </c>
      <c r="E290" s="14">
        <v>0</v>
      </c>
      <c r="F290" s="14">
        <v>7</v>
      </c>
      <c r="G290" s="14">
        <v>0</v>
      </c>
      <c r="H290" s="14">
        <v>9</v>
      </c>
      <c r="I290" s="14">
        <v>0</v>
      </c>
      <c r="J290" s="14">
        <v>1</v>
      </c>
      <c r="K290" s="14">
        <v>4</v>
      </c>
      <c r="L290" s="14">
        <v>0</v>
      </c>
      <c r="M290" s="14">
        <v>1</v>
      </c>
      <c r="N290" s="14">
        <v>9</v>
      </c>
      <c r="O290" s="14">
        <v>9</v>
      </c>
      <c r="P290" s="14">
        <v>9</v>
      </c>
      <c r="Q290" s="14">
        <v>9</v>
      </c>
      <c r="R290" s="14">
        <v>9</v>
      </c>
      <c r="S290" s="95"/>
      <c r="T290" s="93"/>
      <c r="U290" s="12">
        <v>0</v>
      </c>
      <c r="V290" s="12">
        <v>0</v>
      </c>
      <c r="W290" s="12">
        <v>966.4</v>
      </c>
      <c r="X290" s="12">
        <v>1513.1</v>
      </c>
      <c r="Y290" s="12">
        <v>1531.1</v>
      </c>
      <c r="Z290" s="12">
        <v>1531.1</v>
      </c>
      <c r="AA290" s="12">
        <v>1531.1</v>
      </c>
      <c r="AB290" s="12">
        <f t="shared" si="47"/>
        <v>7072.7999999999993</v>
      </c>
      <c r="AC290" s="70">
        <v>2027</v>
      </c>
      <c r="AD290" s="1"/>
      <c r="AE290" s="1"/>
    </row>
    <row r="291" spans="1:31" s="11" customFormat="1" ht="18.75" customHeight="1" x14ac:dyDescent="0.25">
      <c r="A291" s="30"/>
      <c r="B291" s="26">
        <v>0</v>
      </c>
      <c r="C291" s="14">
        <v>1</v>
      </c>
      <c r="D291" s="14">
        <v>1</v>
      </c>
      <c r="E291" s="14">
        <v>0</v>
      </c>
      <c r="F291" s="14">
        <v>7</v>
      </c>
      <c r="G291" s="14">
        <v>0</v>
      </c>
      <c r="H291" s="14">
        <v>9</v>
      </c>
      <c r="I291" s="14">
        <v>0</v>
      </c>
      <c r="J291" s="14">
        <v>1</v>
      </c>
      <c r="K291" s="14">
        <v>4</v>
      </c>
      <c r="L291" s="14">
        <v>0</v>
      </c>
      <c r="M291" s="14">
        <v>1</v>
      </c>
      <c r="N291" s="14">
        <v>1</v>
      </c>
      <c r="O291" s="14">
        <v>0</v>
      </c>
      <c r="P291" s="14">
        <v>2</v>
      </c>
      <c r="Q291" s="14">
        <v>4</v>
      </c>
      <c r="R291" s="14">
        <v>0</v>
      </c>
      <c r="S291" s="95"/>
      <c r="T291" s="93"/>
      <c r="U291" s="12">
        <v>0</v>
      </c>
      <c r="V291" s="12">
        <v>0</v>
      </c>
      <c r="W291" s="12">
        <v>6137.6</v>
      </c>
      <c r="X291" s="12">
        <v>5966.4</v>
      </c>
      <c r="Y291" s="12">
        <v>6645.7</v>
      </c>
      <c r="Z291" s="12">
        <v>6645.7</v>
      </c>
      <c r="AA291" s="12">
        <v>6645.7</v>
      </c>
      <c r="AB291" s="12">
        <f t="shared" si="47"/>
        <v>32041.100000000002</v>
      </c>
      <c r="AC291" s="70">
        <v>2027</v>
      </c>
      <c r="AD291" s="1"/>
      <c r="AE291" s="1"/>
    </row>
    <row r="292" spans="1:31" ht="24.75" customHeight="1" x14ac:dyDescent="0.25">
      <c r="A292" s="30"/>
      <c r="B292" s="26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79" t="s">
        <v>90</v>
      </c>
      <c r="T292" s="70" t="s">
        <v>27</v>
      </c>
      <c r="U292" s="73">
        <v>52</v>
      </c>
      <c r="V292" s="73">
        <v>52</v>
      </c>
      <c r="W292" s="73">
        <v>51</v>
      </c>
      <c r="X292" s="70">
        <v>54</v>
      </c>
      <c r="Y292" s="70">
        <v>54</v>
      </c>
      <c r="Z292" s="70">
        <v>54</v>
      </c>
      <c r="AA292" s="70">
        <v>54</v>
      </c>
      <c r="AB292" s="70">
        <v>54</v>
      </c>
      <c r="AC292" s="70">
        <v>2027</v>
      </c>
    </row>
    <row r="293" spans="1:31" ht="41.25" customHeight="1" x14ac:dyDescent="0.4">
      <c r="A293" s="30"/>
      <c r="B293" s="26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79" t="s">
        <v>93</v>
      </c>
      <c r="T293" s="70" t="s">
        <v>24</v>
      </c>
      <c r="U293" s="20">
        <v>4352</v>
      </c>
      <c r="V293" s="20">
        <v>4608</v>
      </c>
      <c r="W293" s="20">
        <v>4351</v>
      </c>
      <c r="X293" s="20">
        <v>4880</v>
      </c>
      <c r="Y293" s="20">
        <v>5065</v>
      </c>
      <c r="Z293" s="20">
        <v>5065</v>
      </c>
      <c r="AA293" s="20">
        <v>5065</v>
      </c>
      <c r="AB293" s="20">
        <f>SUM(U293:AA293)</f>
        <v>33386</v>
      </c>
      <c r="AC293" s="70">
        <v>2027</v>
      </c>
      <c r="AD293" s="86"/>
    </row>
    <row r="294" spans="1:31" ht="23.25" customHeight="1" x14ac:dyDescent="0.25">
      <c r="A294" s="30"/>
      <c r="B294" s="26">
        <v>0</v>
      </c>
      <c r="C294" s="14">
        <v>1</v>
      </c>
      <c r="D294" s="14">
        <v>1</v>
      </c>
      <c r="E294" s="14">
        <v>0</v>
      </c>
      <c r="F294" s="14">
        <v>7</v>
      </c>
      <c r="G294" s="14">
        <v>0</v>
      </c>
      <c r="H294" s="14">
        <v>7</v>
      </c>
      <c r="I294" s="14">
        <v>0</v>
      </c>
      <c r="J294" s="14">
        <v>1</v>
      </c>
      <c r="K294" s="14">
        <v>4</v>
      </c>
      <c r="L294" s="14">
        <v>0</v>
      </c>
      <c r="M294" s="14">
        <v>1</v>
      </c>
      <c r="N294" s="14">
        <v>9</v>
      </c>
      <c r="O294" s="14">
        <v>9</v>
      </c>
      <c r="P294" s="14">
        <v>9</v>
      </c>
      <c r="Q294" s="14">
        <v>9</v>
      </c>
      <c r="R294" s="14">
        <v>9</v>
      </c>
      <c r="S294" s="112" t="s">
        <v>94</v>
      </c>
      <c r="T294" s="93" t="s">
        <v>12</v>
      </c>
      <c r="U294" s="12">
        <v>1056.8</v>
      </c>
      <c r="V294" s="12">
        <v>622.5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f>U294+V294+W294+X294+Y294+Z294+AA294</f>
        <v>1679.3</v>
      </c>
      <c r="AC294" s="70">
        <v>2022</v>
      </c>
    </row>
    <row r="295" spans="1:31" s="11" customFormat="1" ht="24.75" customHeight="1" x14ac:dyDescent="0.25">
      <c r="A295" s="30"/>
      <c r="B295" s="26">
        <v>0</v>
      </c>
      <c r="C295" s="14">
        <v>1</v>
      </c>
      <c r="D295" s="14">
        <v>1</v>
      </c>
      <c r="E295" s="14">
        <v>0</v>
      </c>
      <c r="F295" s="14">
        <v>7</v>
      </c>
      <c r="G295" s="14">
        <v>0</v>
      </c>
      <c r="H295" s="14">
        <v>9</v>
      </c>
      <c r="I295" s="14">
        <v>0</v>
      </c>
      <c r="J295" s="14">
        <v>1</v>
      </c>
      <c r="K295" s="14">
        <v>4</v>
      </c>
      <c r="L295" s="14">
        <v>0</v>
      </c>
      <c r="M295" s="14">
        <v>1</v>
      </c>
      <c r="N295" s="14">
        <v>9</v>
      </c>
      <c r="O295" s="14">
        <v>9</v>
      </c>
      <c r="P295" s="14">
        <v>9</v>
      </c>
      <c r="Q295" s="14">
        <v>9</v>
      </c>
      <c r="R295" s="14">
        <v>9</v>
      </c>
      <c r="S295" s="112"/>
      <c r="T295" s="93"/>
      <c r="U295" s="12">
        <v>0</v>
      </c>
      <c r="V295" s="12">
        <v>0</v>
      </c>
      <c r="W295" s="12">
        <v>4012.7</v>
      </c>
      <c r="X295" s="12">
        <v>0</v>
      </c>
      <c r="Y295" s="12">
        <v>0</v>
      </c>
      <c r="Z295" s="12">
        <v>0</v>
      </c>
      <c r="AA295" s="12">
        <v>0</v>
      </c>
      <c r="AB295" s="12">
        <f t="shared" ref="AB295:AB296" si="48">U295+V295+W295+X295+Y295+Z295+AA295</f>
        <v>4012.7</v>
      </c>
      <c r="AC295" s="70">
        <v>2023</v>
      </c>
      <c r="AD295" s="1"/>
      <c r="AE295" s="1"/>
    </row>
    <row r="296" spans="1:31" ht="21.75" customHeight="1" x14ac:dyDescent="0.25">
      <c r="A296" s="30"/>
      <c r="B296" s="26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79" t="s">
        <v>95</v>
      </c>
      <c r="T296" s="70" t="s">
        <v>24</v>
      </c>
      <c r="U296" s="20">
        <v>0</v>
      </c>
      <c r="V296" s="20">
        <v>0</v>
      </c>
      <c r="W296" s="20">
        <v>211</v>
      </c>
      <c r="X296" s="20">
        <v>0</v>
      </c>
      <c r="Y296" s="20">
        <v>0</v>
      </c>
      <c r="Z296" s="20">
        <v>0</v>
      </c>
      <c r="AA296" s="20">
        <v>0</v>
      </c>
      <c r="AB296" s="20">
        <f t="shared" si="48"/>
        <v>211</v>
      </c>
      <c r="AC296" s="70">
        <v>2023</v>
      </c>
    </row>
    <row r="297" spans="1:31" ht="23.25" customHeight="1" x14ac:dyDescent="0.25">
      <c r="A297" s="30"/>
      <c r="B297" s="26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79" t="s">
        <v>166</v>
      </c>
      <c r="T297" s="70" t="s">
        <v>27</v>
      </c>
      <c r="U297" s="20">
        <v>1</v>
      </c>
      <c r="V297" s="42">
        <v>1</v>
      </c>
      <c r="W297" s="42">
        <v>1</v>
      </c>
      <c r="X297" s="42">
        <v>0</v>
      </c>
      <c r="Y297" s="42">
        <v>0</v>
      </c>
      <c r="Z297" s="42">
        <v>0</v>
      </c>
      <c r="AA297" s="42">
        <v>0</v>
      </c>
      <c r="AB297" s="42">
        <v>1</v>
      </c>
      <c r="AC297" s="73">
        <v>2023</v>
      </c>
    </row>
    <row r="298" spans="1:31" ht="24" customHeight="1" x14ac:dyDescent="0.25">
      <c r="A298" s="30"/>
      <c r="B298" s="26">
        <v>0</v>
      </c>
      <c r="C298" s="14">
        <v>1</v>
      </c>
      <c r="D298" s="14">
        <v>1</v>
      </c>
      <c r="E298" s="14">
        <v>0</v>
      </c>
      <c r="F298" s="14">
        <v>7</v>
      </c>
      <c r="G298" s="14">
        <v>0</v>
      </c>
      <c r="H298" s="14">
        <v>7</v>
      </c>
      <c r="I298" s="14">
        <v>0</v>
      </c>
      <c r="J298" s="14">
        <v>1</v>
      </c>
      <c r="K298" s="14">
        <v>4</v>
      </c>
      <c r="L298" s="14">
        <v>0</v>
      </c>
      <c r="M298" s="14">
        <v>1</v>
      </c>
      <c r="N298" s="14">
        <v>1</v>
      </c>
      <c r="O298" s="14">
        <v>0</v>
      </c>
      <c r="P298" s="14">
        <v>2</v>
      </c>
      <c r="Q298" s="14">
        <v>4</v>
      </c>
      <c r="R298" s="14">
        <v>0</v>
      </c>
      <c r="S298" s="99" t="s">
        <v>96</v>
      </c>
      <c r="T298" s="90" t="s">
        <v>12</v>
      </c>
      <c r="U298" s="12">
        <v>172.6</v>
      </c>
      <c r="V298" s="12">
        <v>247.6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f>U298+V298+W298+X298+Y298+Z298+AA298</f>
        <v>420.2</v>
      </c>
      <c r="AC298" s="70">
        <v>2022</v>
      </c>
    </row>
    <row r="299" spans="1:31" ht="24" customHeight="1" x14ac:dyDescent="0.25">
      <c r="A299" s="30"/>
      <c r="B299" s="26">
        <v>0</v>
      </c>
      <c r="C299" s="14">
        <v>1</v>
      </c>
      <c r="D299" s="14">
        <v>1</v>
      </c>
      <c r="E299" s="14">
        <v>0</v>
      </c>
      <c r="F299" s="14">
        <v>7</v>
      </c>
      <c r="G299" s="14">
        <v>0</v>
      </c>
      <c r="H299" s="14">
        <v>7</v>
      </c>
      <c r="I299" s="14">
        <v>0</v>
      </c>
      <c r="J299" s="14">
        <v>1</v>
      </c>
      <c r="K299" s="14">
        <v>4</v>
      </c>
      <c r="L299" s="14">
        <v>0</v>
      </c>
      <c r="M299" s="14">
        <v>1</v>
      </c>
      <c r="N299" s="14">
        <v>9</v>
      </c>
      <c r="O299" s="14">
        <v>9</v>
      </c>
      <c r="P299" s="14">
        <v>9</v>
      </c>
      <c r="Q299" s="14">
        <v>9</v>
      </c>
      <c r="R299" s="14">
        <v>9</v>
      </c>
      <c r="S299" s="100"/>
      <c r="T299" s="91"/>
      <c r="U299" s="12">
        <v>0</v>
      </c>
      <c r="V299" s="12">
        <v>355.5</v>
      </c>
      <c r="W299" s="21">
        <v>50.1</v>
      </c>
      <c r="X299" s="12">
        <v>0</v>
      </c>
      <c r="Y299" s="12">
        <v>0</v>
      </c>
      <c r="Z299" s="12">
        <v>0</v>
      </c>
      <c r="AA299" s="12">
        <v>0</v>
      </c>
      <c r="AB299" s="12">
        <f t="shared" ref="AB299:AB300" si="49">U299+V299+W299+X299+Y299+Z299+AA299</f>
        <v>405.6</v>
      </c>
      <c r="AC299" s="70">
        <v>2023</v>
      </c>
    </row>
    <row r="300" spans="1:31" s="11" customFormat="1" ht="24" customHeight="1" x14ac:dyDescent="0.25">
      <c r="A300" s="30"/>
      <c r="B300" s="26">
        <v>0</v>
      </c>
      <c r="C300" s="14">
        <v>1</v>
      </c>
      <c r="D300" s="14">
        <v>1</v>
      </c>
      <c r="E300" s="14">
        <v>0</v>
      </c>
      <c r="F300" s="14">
        <v>7</v>
      </c>
      <c r="G300" s="14">
        <v>0</v>
      </c>
      <c r="H300" s="14">
        <v>9</v>
      </c>
      <c r="I300" s="14">
        <v>0</v>
      </c>
      <c r="J300" s="14">
        <v>1</v>
      </c>
      <c r="K300" s="14">
        <v>4</v>
      </c>
      <c r="L300" s="14">
        <v>0</v>
      </c>
      <c r="M300" s="14">
        <v>1</v>
      </c>
      <c r="N300" s="14">
        <v>1</v>
      </c>
      <c r="O300" s="14">
        <v>0</v>
      </c>
      <c r="P300" s="14">
        <v>2</v>
      </c>
      <c r="Q300" s="14">
        <v>4</v>
      </c>
      <c r="R300" s="14">
        <v>0</v>
      </c>
      <c r="S300" s="100"/>
      <c r="T300" s="91"/>
      <c r="U300" s="12">
        <v>0</v>
      </c>
      <c r="V300" s="12">
        <v>0</v>
      </c>
      <c r="W300" s="12">
        <v>141.6</v>
      </c>
      <c r="X300" s="12">
        <v>172.6</v>
      </c>
      <c r="Y300" s="12">
        <v>220.3</v>
      </c>
      <c r="Z300" s="12">
        <v>220.3</v>
      </c>
      <c r="AA300" s="12">
        <v>220.3</v>
      </c>
      <c r="AB300" s="12">
        <f t="shared" si="49"/>
        <v>975.09999999999991</v>
      </c>
      <c r="AC300" s="70">
        <v>2027</v>
      </c>
      <c r="AD300" s="1"/>
      <c r="AE300" s="1"/>
    </row>
    <row r="301" spans="1:31" s="11" customFormat="1" ht="24" customHeight="1" x14ac:dyDescent="0.25">
      <c r="A301" s="30"/>
      <c r="B301" s="26">
        <v>0</v>
      </c>
      <c r="C301" s="14">
        <v>1</v>
      </c>
      <c r="D301" s="14">
        <v>1</v>
      </c>
      <c r="E301" s="14">
        <v>0</v>
      </c>
      <c r="F301" s="14">
        <v>7</v>
      </c>
      <c r="G301" s="14">
        <v>0</v>
      </c>
      <c r="H301" s="14">
        <v>9</v>
      </c>
      <c r="I301" s="14">
        <v>0</v>
      </c>
      <c r="J301" s="14">
        <v>1</v>
      </c>
      <c r="K301" s="14">
        <v>4</v>
      </c>
      <c r="L301" s="14">
        <v>0</v>
      </c>
      <c r="M301" s="14">
        <v>1</v>
      </c>
      <c r="N301" s="14">
        <v>9</v>
      </c>
      <c r="O301" s="14">
        <v>9</v>
      </c>
      <c r="P301" s="14">
        <v>9</v>
      </c>
      <c r="Q301" s="14">
        <v>9</v>
      </c>
      <c r="R301" s="14">
        <v>9</v>
      </c>
      <c r="S301" s="101"/>
      <c r="T301" s="92"/>
      <c r="U301" s="12">
        <v>0</v>
      </c>
      <c r="V301" s="12">
        <v>0</v>
      </c>
      <c r="W301" s="12">
        <v>0</v>
      </c>
      <c r="X301" s="12">
        <v>0</v>
      </c>
      <c r="Y301" s="12">
        <v>216.8</v>
      </c>
      <c r="Z301" s="12">
        <v>216.8</v>
      </c>
      <c r="AA301" s="12">
        <v>216.8</v>
      </c>
      <c r="AB301" s="12">
        <f>U301+V301+W301+X301+Y301+Z301+AA301</f>
        <v>650.40000000000009</v>
      </c>
      <c r="AC301" s="70">
        <v>2027</v>
      </c>
      <c r="AD301" s="1"/>
      <c r="AE301" s="1"/>
    </row>
    <row r="302" spans="1:31" ht="26.25" customHeight="1" x14ac:dyDescent="0.25">
      <c r="A302" s="30"/>
      <c r="B302" s="26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79" t="s">
        <v>97</v>
      </c>
      <c r="T302" s="70" t="s">
        <v>27</v>
      </c>
      <c r="U302" s="20">
        <v>3</v>
      </c>
      <c r="V302" s="20">
        <v>4</v>
      </c>
      <c r="W302" s="20">
        <v>4</v>
      </c>
      <c r="X302" s="20">
        <v>5</v>
      </c>
      <c r="Y302" s="20">
        <v>5</v>
      </c>
      <c r="Z302" s="20">
        <v>5</v>
      </c>
      <c r="AA302" s="20">
        <v>5</v>
      </c>
      <c r="AB302" s="20">
        <v>5</v>
      </c>
      <c r="AC302" s="70">
        <v>2027</v>
      </c>
    </row>
    <row r="303" spans="1:31" ht="30.75" customHeight="1" x14ac:dyDescent="0.25">
      <c r="A303" s="30"/>
      <c r="B303" s="26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79" t="s">
        <v>98</v>
      </c>
      <c r="T303" s="70" t="s">
        <v>24</v>
      </c>
      <c r="U303" s="20">
        <v>253</v>
      </c>
      <c r="V303" s="20">
        <v>428</v>
      </c>
      <c r="W303" s="42">
        <v>261</v>
      </c>
      <c r="X303" s="20">
        <v>290</v>
      </c>
      <c r="Y303" s="20">
        <v>290</v>
      </c>
      <c r="Z303" s="20">
        <v>290</v>
      </c>
      <c r="AA303" s="20">
        <v>290</v>
      </c>
      <c r="AB303" s="20">
        <f>SUM(U303:AA303)</f>
        <v>2102</v>
      </c>
      <c r="AC303" s="70">
        <v>2027</v>
      </c>
    </row>
    <row r="304" spans="1:31" ht="24.75" customHeight="1" x14ac:dyDescent="0.25">
      <c r="A304" s="30"/>
      <c r="B304" s="26">
        <v>0</v>
      </c>
      <c r="C304" s="14">
        <v>1</v>
      </c>
      <c r="D304" s="14">
        <v>1</v>
      </c>
      <c r="E304" s="14">
        <v>0</v>
      </c>
      <c r="F304" s="14">
        <v>7</v>
      </c>
      <c r="G304" s="14">
        <v>0</v>
      </c>
      <c r="H304" s="14">
        <v>7</v>
      </c>
      <c r="I304" s="14">
        <v>0</v>
      </c>
      <c r="J304" s="14">
        <v>1</v>
      </c>
      <c r="K304" s="14">
        <v>4</v>
      </c>
      <c r="L304" s="14">
        <v>0</v>
      </c>
      <c r="M304" s="14">
        <v>1</v>
      </c>
      <c r="N304" s="14">
        <v>9</v>
      </c>
      <c r="O304" s="14">
        <v>9</v>
      </c>
      <c r="P304" s="14">
        <v>9</v>
      </c>
      <c r="Q304" s="14">
        <v>9</v>
      </c>
      <c r="R304" s="14">
        <v>9</v>
      </c>
      <c r="S304" s="94" t="s">
        <v>99</v>
      </c>
      <c r="T304" s="93" t="s">
        <v>12</v>
      </c>
      <c r="U304" s="12">
        <v>4945</v>
      </c>
      <c r="V304" s="50">
        <v>5488</v>
      </c>
      <c r="W304" s="50">
        <v>0</v>
      </c>
      <c r="X304" s="50">
        <v>0</v>
      </c>
      <c r="Y304" s="50">
        <v>0</v>
      </c>
      <c r="Z304" s="50">
        <v>0</v>
      </c>
      <c r="AA304" s="50">
        <v>0</v>
      </c>
      <c r="AB304" s="12">
        <f>U304+V304+W304+X304+Y304+Z304+AA304</f>
        <v>10433</v>
      </c>
      <c r="AC304" s="70">
        <v>2022</v>
      </c>
    </row>
    <row r="305" spans="1:31" ht="24.75" customHeight="1" x14ac:dyDescent="0.25">
      <c r="A305" s="30"/>
      <c r="B305" s="26">
        <v>0</v>
      </c>
      <c r="C305" s="14">
        <v>1</v>
      </c>
      <c r="D305" s="14">
        <v>1</v>
      </c>
      <c r="E305" s="14">
        <v>0</v>
      </c>
      <c r="F305" s="14">
        <v>7</v>
      </c>
      <c r="G305" s="14">
        <v>0</v>
      </c>
      <c r="H305" s="14">
        <v>9</v>
      </c>
      <c r="I305" s="14">
        <v>0</v>
      </c>
      <c r="J305" s="14">
        <v>1</v>
      </c>
      <c r="K305" s="14">
        <v>4</v>
      </c>
      <c r="L305" s="14">
        <v>0</v>
      </c>
      <c r="M305" s="14">
        <v>1</v>
      </c>
      <c r="N305" s="14">
        <v>9</v>
      </c>
      <c r="O305" s="14">
        <v>9</v>
      </c>
      <c r="P305" s="14">
        <v>9</v>
      </c>
      <c r="Q305" s="14">
        <v>9</v>
      </c>
      <c r="R305" s="14">
        <v>9</v>
      </c>
      <c r="S305" s="94"/>
      <c r="T305" s="93"/>
      <c r="U305" s="12">
        <v>0</v>
      </c>
      <c r="V305" s="50">
        <v>0</v>
      </c>
      <c r="W305" s="50">
        <v>12103.3</v>
      </c>
      <c r="X305" s="21">
        <v>19954.2</v>
      </c>
      <c r="Y305" s="50">
        <v>22449.1</v>
      </c>
      <c r="Z305" s="50">
        <v>22449.1</v>
      </c>
      <c r="AA305" s="50">
        <v>22449.1</v>
      </c>
      <c r="AB305" s="12">
        <f>U305+V305+W305+X305+Y305+Z305+AA305</f>
        <v>99404.799999999988</v>
      </c>
      <c r="AC305" s="70">
        <v>2027</v>
      </c>
    </row>
    <row r="306" spans="1:31" ht="39.75" customHeight="1" x14ac:dyDescent="0.25">
      <c r="A306" s="30"/>
      <c r="B306" s="26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79" t="s">
        <v>100</v>
      </c>
      <c r="T306" s="70" t="s">
        <v>24</v>
      </c>
      <c r="U306" s="20">
        <v>1300</v>
      </c>
      <c r="V306" s="20">
        <v>1300</v>
      </c>
      <c r="W306" s="20">
        <v>1950</v>
      </c>
      <c r="X306" s="20">
        <v>2650</v>
      </c>
      <c r="Y306" s="20">
        <v>2295</v>
      </c>
      <c r="Z306" s="20">
        <v>2295</v>
      </c>
      <c r="AA306" s="20">
        <v>2295</v>
      </c>
      <c r="AB306" s="20">
        <f>SUM(U306:AA306)</f>
        <v>14085</v>
      </c>
      <c r="AC306" s="70">
        <v>2027</v>
      </c>
    </row>
    <row r="307" spans="1:31" ht="98.25" customHeight="1" x14ac:dyDescent="0.25">
      <c r="A307" s="30"/>
      <c r="B307" s="26">
        <v>0</v>
      </c>
      <c r="C307" s="14">
        <v>1</v>
      </c>
      <c r="D307" s="14">
        <v>1</v>
      </c>
      <c r="E307" s="14">
        <v>0</v>
      </c>
      <c r="F307" s="14">
        <v>7</v>
      </c>
      <c r="G307" s="14">
        <v>0</v>
      </c>
      <c r="H307" s="14">
        <v>7</v>
      </c>
      <c r="I307" s="14">
        <v>0</v>
      </c>
      <c r="J307" s="14">
        <v>1</v>
      </c>
      <c r="K307" s="14">
        <v>4</v>
      </c>
      <c r="L307" s="14">
        <v>0</v>
      </c>
      <c r="M307" s="14">
        <v>1</v>
      </c>
      <c r="N307" s="14">
        <v>1</v>
      </c>
      <c r="O307" s="14">
        <v>0</v>
      </c>
      <c r="P307" s="14">
        <v>2</v>
      </c>
      <c r="Q307" s="14">
        <v>4</v>
      </c>
      <c r="R307" s="14">
        <v>3</v>
      </c>
      <c r="S307" s="71" t="s">
        <v>172</v>
      </c>
      <c r="T307" s="70" t="s">
        <v>12</v>
      </c>
      <c r="U307" s="12">
        <v>2632.5</v>
      </c>
      <c r="V307" s="12">
        <v>951.7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f>U307+V307+W307+X307+Y307+Z307+AA307</f>
        <v>3584.2</v>
      </c>
      <c r="AC307" s="70">
        <v>2022</v>
      </c>
    </row>
    <row r="308" spans="1:31" ht="42.75" customHeight="1" x14ac:dyDescent="0.25">
      <c r="A308" s="30"/>
      <c r="B308" s="26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74" t="s">
        <v>171</v>
      </c>
      <c r="T308" s="70" t="s">
        <v>27</v>
      </c>
      <c r="U308" s="20">
        <v>1</v>
      </c>
      <c r="V308" s="20">
        <v>1</v>
      </c>
      <c r="W308" s="20">
        <v>0</v>
      </c>
      <c r="X308" s="20">
        <v>0</v>
      </c>
      <c r="Y308" s="20">
        <v>0</v>
      </c>
      <c r="Z308" s="20">
        <v>0</v>
      </c>
      <c r="AA308" s="20">
        <v>0</v>
      </c>
      <c r="AB308" s="20">
        <f>SUM(U308:AA308)</f>
        <v>2</v>
      </c>
      <c r="AC308" s="70">
        <v>2022</v>
      </c>
    </row>
    <row r="309" spans="1:31" ht="23.25" customHeight="1" x14ac:dyDescent="0.25">
      <c r="A309" s="30"/>
      <c r="B309" s="26">
        <v>0</v>
      </c>
      <c r="C309" s="14">
        <v>1</v>
      </c>
      <c r="D309" s="14">
        <v>1</v>
      </c>
      <c r="E309" s="14">
        <v>0</v>
      </c>
      <c r="F309" s="14">
        <v>7</v>
      </c>
      <c r="G309" s="14">
        <v>0</v>
      </c>
      <c r="H309" s="14">
        <v>9</v>
      </c>
      <c r="I309" s="14">
        <v>0</v>
      </c>
      <c r="J309" s="14">
        <v>1</v>
      </c>
      <c r="K309" s="14">
        <v>4</v>
      </c>
      <c r="L309" s="14">
        <v>0</v>
      </c>
      <c r="M309" s="14">
        <v>1</v>
      </c>
      <c r="N309" s="14">
        <v>9</v>
      </c>
      <c r="O309" s="14">
        <v>9</v>
      </c>
      <c r="P309" s="14">
        <v>9</v>
      </c>
      <c r="Q309" s="14">
        <v>9</v>
      </c>
      <c r="R309" s="14">
        <v>9</v>
      </c>
      <c r="S309" s="87" t="s">
        <v>253</v>
      </c>
      <c r="T309" s="90" t="s">
        <v>12</v>
      </c>
      <c r="U309" s="12">
        <v>0</v>
      </c>
      <c r="V309" s="12">
        <v>0</v>
      </c>
      <c r="W309" s="12">
        <v>456.7</v>
      </c>
      <c r="X309" s="12">
        <v>513</v>
      </c>
      <c r="Y309" s="12">
        <v>531</v>
      </c>
      <c r="Z309" s="12">
        <v>531</v>
      </c>
      <c r="AA309" s="12">
        <v>531</v>
      </c>
      <c r="AB309" s="12">
        <f>U309+V309+W309+X309+Y309+Z309+AA309</f>
        <v>2562.6999999999998</v>
      </c>
      <c r="AC309" s="70">
        <v>2027</v>
      </c>
    </row>
    <row r="310" spans="1:31" ht="22.5" customHeight="1" x14ac:dyDescent="0.25">
      <c r="A310" s="30"/>
      <c r="B310" s="26">
        <v>0</v>
      </c>
      <c r="C310" s="14">
        <v>1</v>
      </c>
      <c r="D310" s="14">
        <v>1</v>
      </c>
      <c r="E310" s="14">
        <v>0</v>
      </c>
      <c r="F310" s="14">
        <v>7</v>
      </c>
      <c r="G310" s="14">
        <v>0</v>
      </c>
      <c r="H310" s="14">
        <v>7</v>
      </c>
      <c r="I310" s="14">
        <v>0</v>
      </c>
      <c r="J310" s="14">
        <v>1</v>
      </c>
      <c r="K310" s="14">
        <v>4</v>
      </c>
      <c r="L310" s="14">
        <v>0</v>
      </c>
      <c r="M310" s="14">
        <v>1</v>
      </c>
      <c r="N310" s="14">
        <v>1</v>
      </c>
      <c r="O310" s="14">
        <v>0</v>
      </c>
      <c r="P310" s="14">
        <v>2</v>
      </c>
      <c r="Q310" s="14">
        <v>4</v>
      </c>
      <c r="R310" s="14">
        <v>0</v>
      </c>
      <c r="S310" s="88"/>
      <c r="T310" s="91"/>
      <c r="U310" s="12">
        <v>0</v>
      </c>
      <c r="V310" s="12">
        <v>0</v>
      </c>
      <c r="W310" s="12">
        <v>229.5</v>
      </c>
      <c r="X310" s="12">
        <v>0</v>
      </c>
      <c r="Y310" s="12">
        <v>0</v>
      </c>
      <c r="Z310" s="12">
        <v>0</v>
      </c>
      <c r="AA310" s="12">
        <v>0</v>
      </c>
      <c r="AB310" s="12">
        <f>U310+V310+W310+X310+Y310+Z310+AA310</f>
        <v>229.5</v>
      </c>
      <c r="AC310" s="70">
        <v>2023</v>
      </c>
    </row>
    <row r="311" spans="1:31" ht="22.5" customHeight="1" x14ac:dyDescent="0.25">
      <c r="A311" s="30"/>
      <c r="B311" s="26">
        <v>0</v>
      </c>
      <c r="C311" s="14">
        <v>1</v>
      </c>
      <c r="D311" s="14">
        <v>1</v>
      </c>
      <c r="E311" s="14">
        <v>0</v>
      </c>
      <c r="F311" s="14">
        <v>7</v>
      </c>
      <c r="G311" s="14">
        <v>0</v>
      </c>
      <c r="H311" s="14">
        <v>9</v>
      </c>
      <c r="I311" s="14">
        <v>0</v>
      </c>
      <c r="J311" s="14">
        <v>1</v>
      </c>
      <c r="K311" s="14">
        <v>4</v>
      </c>
      <c r="L311" s="14">
        <v>0</v>
      </c>
      <c r="M311" s="14">
        <v>1</v>
      </c>
      <c r="N311" s="14">
        <v>1</v>
      </c>
      <c r="O311" s="14">
        <v>0</v>
      </c>
      <c r="P311" s="14">
        <v>2</v>
      </c>
      <c r="Q311" s="14">
        <v>4</v>
      </c>
      <c r="R311" s="14">
        <v>0</v>
      </c>
      <c r="S311" s="89"/>
      <c r="T311" s="92"/>
      <c r="U311" s="12">
        <v>0</v>
      </c>
      <c r="V311" s="12">
        <v>0</v>
      </c>
      <c r="W311" s="12">
        <v>0</v>
      </c>
      <c r="X311" s="12">
        <v>242.3</v>
      </c>
      <c r="Y311" s="12">
        <v>250.8</v>
      </c>
      <c r="Z311" s="12">
        <v>250.8</v>
      </c>
      <c r="AA311" s="12">
        <v>250.8</v>
      </c>
      <c r="AB311" s="12">
        <f>U311+V311+W311+X311+Y311+Z311+AA311</f>
        <v>994.7</v>
      </c>
      <c r="AC311" s="70">
        <v>2027</v>
      </c>
    </row>
    <row r="312" spans="1:31" ht="26.25" customHeight="1" x14ac:dyDescent="0.4">
      <c r="A312" s="30"/>
      <c r="B312" s="26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72" t="s">
        <v>202</v>
      </c>
      <c r="T312" s="70" t="s">
        <v>24</v>
      </c>
      <c r="U312" s="20">
        <v>0</v>
      </c>
      <c r="V312" s="20">
        <v>0</v>
      </c>
      <c r="W312" s="20">
        <v>510</v>
      </c>
      <c r="X312" s="20">
        <v>540</v>
      </c>
      <c r="Y312" s="20">
        <v>540</v>
      </c>
      <c r="Z312" s="20">
        <v>540</v>
      </c>
      <c r="AA312" s="20">
        <v>540</v>
      </c>
      <c r="AB312" s="20">
        <f>SUM(U312:AA312)</f>
        <v>2670</v>
      </c>
      <c r="AC312" s="70">
        <v>2027</v>
      </c>
      <c r="AD312" s="86"/>
    </row>
    <row r="313" spans="1:31" ht="66.75" customHeight="1" x14ac:dyDescent="0.25">
      <c r="A313" s="30"/>
      <c r="B313" s="26">
        <v>0</v>
      </c>
      <c r="C313" s="14">
        <v>1</v>
      </c>
      <c r="D313" s="14">
        <v>1</v>
      </c>
      <c r="E313" s="14">
        <v>0</v>
      </c>
      <c r="F313" s="14">
        <v>7</v>
      </c>
      <c r="G313" s="14">
        <v>0</v>
      </c>
      <c r="H313" s="14">
        <v>0</v>
      </c>
      <c r="I313" s="14">
        <v>0</v>
      </c>
      <c r="J313" s="14">
        <v>1</v>
      </c>
      <c r="K313" s="14">
        <v>4</v>
      </c>
      <c r="L313" s="14">
        <v>0</v>
      </c>
      <c r="M313" s="14">
        <v>2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31" t="s">
        <v>101</v>
      </c>
      <c r="T313" s="68" t="s">
        <v>12</v>
      </c>
      <c r="U313" s="16">
        <f>U315+U316+U317+U319+U320+U322+U324</f>
        <v>12761.900000000001</v>
      </c>
      <c r="V313" s="16">
        <f t="shared" ref="V313" si="50">V315+V316+V317+V319+V320+V322+V324</f>
        <v>8520.6</v>
      </c>
      <c r="W313" s="16">
        <f>W315+W316+W317+W319+W320+W322+W324+W326+W325</f>
        <v>14066</v>
      </c>
      <c r="X313" s="16">
        <f>X315+X316+X317+X318+X319+X320+X322+X324+X326+X325+X328+X329+X330</f>
        <v>142158.5</v>
      </c>
      <c r="Y313" s="16">
        <f>Y315+Y316+Y317+Y319+Y320+Y322+Y324+Y326+Y325+Y318</f>
        <v>18067.2</v>
      </c>
      <c r="Z313" s="16">
        <f>Z315+Z316+Z317+Z319+Z320+Z322+Z324+Z326+Z325+Z318</f>
        <v>17379</v>
      </c>
      <c r="AA313" s="16">
        <f>AA315+AA316+AA317+AA319+AA320+AA322+AA324+AA326+AA325+AA318</f>
        <v>16106</v>
      </c>
      <c r="AB313" s="16">
        <f>AB315+AB316+AB317+AB319+AB320+AB322+AB324+AB326+AB325</f>
        <v>95725.7</v>
      </c>
      <c r="AC313" s="7">
        <v>2027</v>
      </c>
    </row>
    <row r="314" spans="1:31" ht="61.5" customHeight="1" x14ac:dyDescent="0.25">
      <c r="A314" s="30"/>
      <c r="B314" s="26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79" t="s">
        <v>102</v>
      </c>
      <c r="T314" s="70" t="s">
        <v>16</v>
      </c>
      <c r="U314" s="12">
        <v>80</v>
      </c>
      <c r="V314" s="12">
        <v>80</v>
      </c>
      <c r="W314" s="12">
        <v>80</v>
      </c>
      <c r="X314" s="12">
        <v>80</v>
      </c>
      <c r="Y314" s="12">
        <v>90</v>
      </c>
      <c r="Z314" s="12">
        <v>90</v>
      </c>
      <c r="AA314" s="12">
        <v>90</v>
      </c>
      <c r="AB314" s="12">
        <v>90</v>
      </c>
      <c r="AC314" s="70">
        <v>2027</v>
      </c>
    </row>
    <row r="315" spans="1:31" ht="18" customHeight="1" x14ac:dyDescent="0.25">
      <c r="A315" s="30"/>
      <c r="B315" s="26">
        <v>0</v>
      </c>
      <c r="C315" s="14">
        <v>1</v>
      </c>
      <c r="D315" s="14">
        <v>1</v>
      </c>
      <c r="E315" s="14">
        <v>0</v>
      </c>
      <c r="F315" s="14">
        <v>7</v>
      </c>
      <c r="G315" s="14">
        <v>0</v>
      </c>
      <c r="H315" s="14">
        <v>7</v>
      </c>
      <c r="I315" s="14">
        <v>0</v>
      </c>
      <c r="J315" s="14">
        <v>1</v>
      </c>
      <c r="K315" s="14">
        <v>4</v>
      </c>
      <c r="L315" s="14">
        <v>0</v>
      </c>
      <c r="M315" s="14">
        <v>2</v>
      </c>
      <c r="N315" s="14" t="s">
        <v>37</v>
      </c>
      <c r="O315" s="14">
        <v>0</v>
      </c>
      <c r="P315" s="14">
        <v>4</v>
      </c>
      <c r="Q315" s="14">
        <v>5</v>
      </c>
      <c r="R315" s="14">
        <v>0</v>
      </c>
      <c r="S315" s="112" t="s">
        <v>162</v>
      </c>
      <c r="T315" s="93" t="s">
        <v>12</v>
      </c>
      <c r="U315" s="12">
        <v>2789</v>
      </c>
      <c r="V315" s="12">
        <v>1146.5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f>U315+V315+W315+X315+Y315+Z315+AA315</f>
        <v>3935.5</v>
      </c>
      <c r="AC315" s="70">
        <v>2022</v>
      </c>
    </row>
    <row r="316" spans="1:31" ht="18" customHeight="1" x14ac:dyDescent="0.25">
      <c r="A316" s="30"/>
      <c r="B316" s="26">
        <v>0</v>
      </c>
      <c r="C316" s="14">
        <v>1</v>
      </c>
      <c r="D316" s="14">
        <v>1</v>
      </c>
      <c r="E316" s="14">
        <v>0</v>
      </c>
      <c r="F316" s="14">
        <v>7</v>
      </c>
      <c r="G316" s="14">
        <v>0</v>
      </c>
      <c r="H316" s="14">
        <v>7</v>
      </c>
      <c r="I316" s="14">
        <v>0</v>
      </c>
      <c r="J316" s="14">
        <v>1</v>
      </c>
      <c r="K316" s="14">
        <v>4</v>
      </c>
      <c r="L316" s="14">
        <v>0</v>
      </c>
      <c r="M316" s="14">
        <v>2</v>
      </c>
      <c r="N316" s="14">
        <v>9</v>
      </c>
      <c r="O316" s="14">
        <v>9</v>
      </c>
      <c r="P316" s="14">
        <v>9</v>
      </c>
      <c r="Q316" s="14">
        <v>9</v>
      </c>
      <c r="R316" s="14">
        <v>9</v>
      </c>
      <c r="S316" s="112"/>
      <c r="T316" s="93"/>
      <c r="U316" s="12">
        <v>0</v>
      </c>
      <c r="V316" s="12">
        <v>2844.3</v>
      </c>
      <c r="W316" s="12">
        <v>367.6</v>
      </c>
      <c r="X316" s="12">
        <v>0</v>
      </c>
      <c r="Y316" s="12">
        <v>0</v>
      </c>
      <c r="Z316" s="12">
        <v>0</v>
      </c>
      <c r="AA316" s="12">
        <v>0</v>
      </c>
      <c r="AB316" s="12">
        <f t="shared" ref="AB316:AB320" si="51">U316+V316+W316+X316+Y316+Z316+AA316</f>
        <v>3211.9</v>
      </c>
      <c r="AC316" s="70">
        <v>2023</v>
      </c>
    </row>
    <row r="317" spans="1:31" ht="18" customHeight="1" x14ac:dyDescent="0.25">
      <c r="A317" s="30"/>
      <c r="B317" s="26">
        <v>0</v>
      </c>
      <c r="C317" s="14">
        <v>1</v>
      </c>
      <c r="D317" s="14">
        <v>1</v>
      </c>
      <c r="E317" s="14">
        <v>0</v>
      </c>
      <c r="F317" s="14">
        <v>7</v>
      </c>
      <c r="G317" s="14">
        <v>0</v>
      </c>
      <c r="H317" s="14">
        <v>7</v>
      </c>
      <c r="I317" s="14">
        <v>0</v>
      </c>
      <c r="J317" s="14">
        <v>1</v>
      </c>
      <c r="K317" s="14">
        <v>4</v>
      </c>
      <c r="L317" s="14">
        <v>0</v>
      </c>
      <c r="M317" s="14">
        <v>2</v>
      </c>
      <c r="N317" s="14">
        <v>1</v>
      </c>
      <c r="O317" s="14">
        <v>0</v>
      </c>
      <c r="P317" s="14">
        <v>4</v>
      </c>
      <c r="Q317" s="14">
        <v>5</v>
      </c>
      <c r="R317" s="14">
        <v>0</v>
      </c>
      <c r="S317" s="112"/>
      <c r="T317" s="93"/>
      <c r="U317" s="12">
        <v>5374.3</v>
      </c>
      <c r="V317" s="12">
        <v>4529.8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f t="shared" si="51"/>
        <v>9904.1</v>
      </c>
      <c r="AC317" s="70">
        <v>2022</v>
      </c>
    </row>
    <row r="318" spans="1:31" ht="18" customHeight="1" x14ac:dyDescent="0.25">
      <c r="A318" s="30"/>
      <c r="B318" s="26">
        <v>0</v>
      </c>
      <c r="C318" s="14">
        <v>1</v>
      </c>
      <c r="D318" s="14">
        <v>1</v>
      </c>
      <c r="E318" s="14">
        <v>0</v>
      </c>
      <c r="F318" s="14">
        <v>7</v>
      </c>
      <c r="G318" s="14">
        <v>0</v>
      </c>
      <c r="H318" s="14">
        <v>9</v>
      </c>
      <c r="I318" s="14">
        <v>0</v>
      </c>
      <c r="J318" s="14">
        <v>1</v>
      </c>
      <c r="K318" s="14">
        <v>4</v>
      </c>
      <c r="L318" s="14">
        <v>0</v>
      </c>
      <c r="M318" s="14">
        <v>2</v>
      </c>
      <c r="N318" s="14">
        <v>9</v>
      </c>
      <c r="O318" s="14">
        <v>9</v>
      </c>
      <c r="P318" s="14">
        <v>9</v>
      </c>
      <c r="Q318" s="14">
        <v>9</v>
      </c>
      <c r="R318" s="14">
        <v>9</v>
      </c>
      <c r="S318" s="112"/>
      <c r="T318" s="93"/>
      <c r="U318" s="12">
        <v>0</v>
      </c>
      <c r="V318" s="12">
        <v>0</v>
      </c>
      <c r="W318" s="12">
        <v>0</v>
      </c>
      <c r="X318" s="12">
        <v>0.3</v>
      </c>
      <c r="Y318" s="12">
        <v>14443.8</v>
      </c>
      <c r="Z318" s="12">
        <v>17379</v>
      </c>
      <c r="AA318" s="12">
        <v>16106</v>
      </c>
      <c r="AB318" s="12">
        <f>U318+V318+W318+X318+Y318+Z318+AA318</f>
        <v>47929.1</v>
      </c>
      <c r="AC318" s="70">
        <v>2027</v>
      </c>
    </row>
    <row r="319" spans="1:31" s="11" customFormat="1" ht="18" customHeight="1" x14ac:dyDescent="0.25">
      <c r="A319" s="30"/>
      <c r="B319" s="26">
        <v>0</v>
      </c>
      <c r="C319" s="14">
        <v>1</v>
      </c>
      <c r="D319" s="14">
        <v>1</v>
      </c>
      <c r="E319" s="14">
        <v>0</v>
      </c>
      <c r="F319" s="14">
        <v>7</v>
      </c>
      <c r="G319" s="14">
        <v>0</v>
      </c>
      <c r="H319" s="14">
        <v>9</v>
      </c>
      <c r="I319" s="14">
        <v>0</v>
      </c>
      <c r="J319" s="14">
        <v>1</v>
      </c>
      <c r="K319" s="14">
        <v>4</v>
      </c>
      <c r="L319" s="14">
        <v>0</v>
      </c>
      <c r="M319" s="14">
        <v>2</v>
      </c>
      <c r="N319" s="14" t="s">
        <v>37</v>
      </c>
      <c r="O319" s="14">
        <v>0</v>
      </c>
      <c r="P319" s="14">
        <v>4</v>
      </c>
      <c r="Q319" s="14">
        <v>5</v>
      </c>
      <c r="R319" s="14">
        <v>0</v>
      </c>
      <c r="S319" s="112"/>
      <c r="T319" s="93"/>
      <c r="U319" s="12">
        <v>0</v>
      </c>
      <c r="V319" s="12">
        <v>0</v>
      </c>
      <c r="W319" s="12">
        <v>2331.6</v>
      </c>
      <c r="X319" s="12">
        <v>3458.8</v>
      </c>
      <c r="Y319" s="12">
        <v>0</v>
      </c>
      <c r="Z319" s="12">
        <v>0</v>
      </c>
      <c r="AA319" s="12">
        <v>0</v>
      </c>
      <c r="AB319" s="12">
        <f t="shared" si="51"/>
        <v>5790.4</v>
      </c>
      <c r="AC319" s="70">
        <v>2024</v>
      </c>
      <c r="AD319" s="1"/>
      <c r="AE319" s="1"/>
    </row>
    <row r="320" spans="1:31" s="11" customFormat="1" ht="18" customHeight="1" x14ac:dyDescent="0.25">
      <c r="A320" s="30"/>
      <c r="B320" s="26">
        <v>0</v>
      </c>
      <c r="C320" s="14">
        <v>1</v>
      </c>
      <c r="D320" s="14">
        <v>1</v>
      </c>
      <c r="E320" s="14">
        <v>0</v>
      </c>
      <c r="F320" s="14">
        <v>7</v>
      </c>
      <c r="G320" s="14">
        <v>0</v>
      </c>
      <c r="H320" s="14">
        <v>9</v>
      </c>
      <c r="I320" s="14">
        <v>0</v>
      </c>
      <c r="J320" s="14">
        <v>1</v>
      </c>
      <c r="K320" s="14">
        <v>4</v>
      </c>
      <c r="L320" s="14">
        <v>0</v>
      </c>
      <c r="M320" s="14">
        <v>2</v>
      </c>
      <c r="N320" s="14">
        <v>1</v>
      </c>
      <c r="O320" s="14">
        <v>0</v>
      </c>
      <c r="P320" s="14">
        <v>4</v>
      </c>
      <c r="Q320" s="14">
        <v>5</v>
      </c>
      <c r="R320" s="14">
        <v>0</v>
      </c>
      <c r="S320" s="112"/>
      <c r="T320" s="93"/>
      <c r="U320" s="12">
        <v>0</v>
      </c>
      <c r="V320" s="12">
        <v>0</v>
      </c>
      <c r="W320" s="12">
        <v>3688.9</v>
      </c>
      <c r="X320" s="12">
        <v>13836</v>
      </c>
      <c r="Y320" s="12">
        <v>0</v>
      </c>
      <c r="Z320" s="12">
        <v>0</v>
      </c>
      <c r="AA320" s="12">
        <v>0</v>
      </c>
      <c r="AB320" s="12">
        <f t="shared" si="51"/>
        <v>17524.900000000001</v>
      </c>
      <c r="AC320" s="70">
        <v>2024</v>
      </c>
      <c r="AD320" s="1"/>
      <c r="AE320" s="1"/>
    </row>
    <row r="321" spans="1:30" ht="36.75" customHeight="1" x14ac:dyDescent="0.4">
      <c r="A321" s="30"/>
      <c r="B321" s="26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79" t="s">
        <v>103</v>
      </c>
      <c r="T321" s="70" t="s">
        <v>27</v>
      </c>
      <c r="U321" s="20">
        <v>8</v>
      </c>
      <c r="V321" s="20">
        <v>3</v>
      </c>
      <c r="W321" s="20">
        <v>4</v>
      </c>
      <c r="X321" s="20">
        <v>8</v>
      </c>
      <c r="Y321" s="20">
        <v>1</v>
      </c>
      <c r="Z321" s="20">
        <v>1</v>
      </c>
      <c r="AA321" s="20">
        <v>1</v>
      </c>
      <c r="AB321" s="20">
        <f>SUM(U321:AA321)</f>
        <v>26</v>
      </c>
      <c r="AC321" s="70">
        <v>2027</v>
      </c>
      <c r="AD321" s="86"/>
    </row>
    <row r="322" spans="1:30" ht="57" customHeight="1" x14ac:dyDescent="0.25">
      <c r="A322" s="30"/>
      <c r="B322" s="26">
        <v>0</v>
      </c>
      <c r="C322" s="14">
        <v>1</v>
      </c>
      <c r="D322" s="14">
        <v>1</v>
      </c>
      <c r="E322" s="14">
        <v>0</v>
      </c>
      <c r="F322" s="14">
        <v>7</v>
      </c>
      <c r="G322" s="14">
        <v>0</v>
      </c>
      <c r="H322" s="14">
        <v>7</v>
      </c>
      <c r="I322" s="14">
        <v>0</v>
      </c>
      <c r="J322" s="14">
        <v>1</v>
      </c>
      <c r="K322" s="14">
        <v>4</v>
      </c>
      <c r="L322" s="14">
        <v>0</v>
      </c>
      <c r="M322" s="14">
        <v>2</v>
      </c>
      <c r="N322" s="14">
        <v>9</v>
      </c>
      <c r="O322" s="14">
        <v>9</v>
      </c>
      <c r="P322" s="14">
        <v>9</v>
      </c>
      <c r="Q322" s="14">
        <v>9</v>
      </c>
      <c r="R322" s="14">
        <v>9</v>
      </c>
      <c r="S322" s="78" t="s">
        <v>130</v>
      </c>
      <c r="T322" s="70" t="s">
        <v>12</v>
      </c>
      <c r="U322" s="12">
        <v>4598.6000000000004</v>
      </c>
      <c r="V322" s="12">
        <v>0</v>
      </c>
      <c r="W322" s="12">
        <v>2559.1</v>
      </c>
      <c r="X322" s="12">
        <v>0</v>
      </c>
      <c r="Y322" s="12">
        <v>0</v>
      </c>
      <c r="Z322" s="12">
        <v>0</v>
      </c>
      <c r="AA322" s="12">
        <v>0</v>
      </c>
      <c r="AB322" s="12">
        <f>SUM(U322:AA322)</f>
        <v>7157.7000000000007</v>
      </c>
      <c r="AC322" s="70">
        <v>2023</v>
      </c>
    </row>
    <row r="323" spans="1:30" ht="59.25" customHeight="1" x14ac:dyDescent="0.25">
      <c r="A323" s="30"/>
      <c r="B323" s="26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79" t="s">
        <v>104</v>
      </c>
      <c r="T323" s="70" t="s">
        <v>16</v>
      </c>
      <c r="U323" s="8">
        <v>80</v>
      </c>
      <c r="V323" s="17">
        <v>0</v>
      </c>
      <c r="W323" s="17">
        <v>100</v>
      </c>
      <c r="X323" s="17">
        <v>0</v>
      </c>
      <c r="Y323" s="17">
        <v>0</v>
      </c>
      <c r="Z323" s="17">
        <v>0</v>
      </c>
      <c r="AA323" s="17">
        <v>0</v>
      </c>
      <c r="AB323" s="17">
        <v>100</v>
      </c>
      <c r="AC323" s="73">
        <v>2023</v>
      </c>
    </row>
    <row r="324" spans="1:30" ht="25.5" customHeight="1" x14ac:dyDescent="0.25">
      <c r="A324" s="30"/>
      <c r="B324" s="26">
        <v>0</v>
      </c>
      <c r="C324" s="14">
        <v>1</v>
      </c>
      <c r="D324" s="14">
        <v>1</v>
      </c>
      <c r="E324" s="14">
        <v>0</v>
      </c>
      <c r="F324" s="14">
        <v>7</v>
      </c>
      <c r="G324" s="14">
        <v>0</v>
      </c>
      <c r="H324" s="14">
        <v>7</v>
      </c>
      <c r="I324" s="14">
        <v>0</v>
      </c>
      <c r="J324" s="14">
        <v>1</v>
      </c>
      <c r="K324" s="14">
        <v>4</v>
      </c>
      <c r="L324" s="14">
        <v>0</v>
      </c>
      <c r="M324" s="14">
        <v>2</v>
      </c>
      <c r="N324" s="14">
        <v>9</v>
      </c>
      <c r="O324" s="14">
        <v>9</v>
      </c>
      <c r="P324" s="14">
        <v>9</v>
      </c>
      <c r="Q324" s="14">
        <v>9</v>
      </c>
      <c r="R324" s="14">
        <v>9</v>
      </c>
      <c r="S324" s="99" t="s">
        <v>206</v>
      </c>
      <c r="T324" s="90" t="s">
        <v>12</v>
      </c>
      <c r="U324" s="8">
        <v>0</v>
      </c>
      <c r="V324" s="61">
        <v>0</v>
      </c>
      <c r="W324" s="50">
        <v>3408.3</v>
      </c>
      <c r="X324" s="61">
        <v>0</v>
      </c>
      <c r="Y324" s="50">
        <v>3623.4</v>
      </c>
      <c r="Z324" s="61">
        <v>0</v>
      </c>
      <c r="AA324" s="61">
        <v>0</v>
      </c>
      <c r="AB324" s="50">
        <f>SUM(U324:AA324)</f>
        <v>7031.7000000000007</v>
      </c>
      <c r="AC324" s="83">
        <v>2025</v>
      </c>
    </row>
    <row r="325" spans="1:30" ht="25.5" customHeight="1" x14ac:dyDescent="0.25">
      <c r="A325" s="30"/>
      <c r="B325" s="26">
        <v>0</v>
      </c>
      <c r="C325" s="14">
        <v>1</v>
      </c>
      <c r="D325" s="14">
        <v>1</v>
      </c>
      <c r="E325" s="14">
        <v>0</v>
      </c>
      <c r="F325" s="14">
        <v>7</v>
      </c>
      <c r="G325" s="14">
        <v>0</v>
      </c>
      <c r="H325" s="14">
        <v>9</v>
      </c>
      <c r="I325" s="14">
        <v>0</v>
      </c>
      <c r="J325" s="14">
        <v>1</v>
      </c>
      <c r="K325" s="14">
        <v>4</v>
      </c>
      <c r="L325" s="14">
        <v>0</v>
      </c>
      <c r="M325" s="14">
        <v>2</v>
      </c>
      <c r="N325" s="14" t="s">
        <v>37</v>
      </c>
      <c r="O325" s="14">
        <v>0</v>
      </c>
      <c r="P325" s="14">
        <v>4</v>
      </c>
      <c r="Q325" s="14">
        <v>5</v>
      </c>
      <c r="R325" s="14">
        <v>0</v>
      </c>
      <c r="S325" s="100"/>
      <c r="T325" s="91"/>
      <c r="U325" s="8">
        <v>0</v>
      </c>
      <c r="V325" s="61">
        <v>0</v>
      </c>
      <c r="W325" s="50">
        <v>657.4</v>
      </c>
      <c r="X325" s="50">
        <v>7891.8</v>
      </c>
      <c r="Y325" s="61">
        <v>0</v>
      </c>
      <c r="Z325" s="61">
        <v>0</v>
      </c>
      <c r="AA325" s="61">
        <v>0</v>
      </c>
      <c r="AB325" s="50">
        <f>SUM(U325:AA325)</f>
        <v>8549.2000000000007</v>
      </c>
      <c r="AC325" s="83">
        <v>2024</v>
      </c>
    </row>
    <row r="326" spans="1:30" ht="25.5" customHeight="1" x14ac:dyDescent="0.25">
      <c r="A326" s="30"/>
      <c r="B326" s="26">
        <v>0</v>
      </c>
      <c r="C326" s="14">
        <v>1</v>
      </c>
      <c r="D326" s="14">
        <v>1</v>
      </c>
      <c r="E326" s="14">
        <v>0</v>
      </c>
      <c r="F326" s="14">
        <v>7</v>
      </c>
      <c r="G326" s="14">
        <v>0</v>
      </c>
      <c r="H326" s="14">
        <v>9</v>
      </c>
      <c r="I326" s="14">
        <v>0</v>
      </c>
      <c r="J326" s="14">
        <v>1</v>
      </c>
      <c r="K326" s="14">
        <v>4</v>
      </c>
      <c r="L326" s="14">
        <v>0</v>
      </c>
      <c r="M326" s="14">
        <v>2</v>
      </c>
      <c r="N326" s="14">
        <v>1</v>
      </c>
      <c r="O326" s="14">
        <v>0</v>
      </c>
      <c r="P326" s="14">
        <v>4</v>
      </c>
      <c r="Q326" s="14">
        <v>5</v>
      </c>
      <c r="R326" s="14">
        <v>0</v>
      </c>
      <c r="S326" s="101"/>
      <c r="T326" s="92"/>
      <c r="U326" s="8">
        <v>0</v>
      </c>
      <c r="V326" s="61">
        <v>0</v>
      </c>
      <c r="W326" s="50">
        <v>1053.0999999999999</v>
      </c>
      <c r="X326" s="50">
        <v>31567.200000000001</v>
      </c>
      <c r="Y326" s="61">
        <v>0</v>
      </c>
      <c r="Z326" s="61">
        <v>0</v>
      </c>
      <c r="AA326" s="61">
        <v>0</v>
      </c>
      <c r="AB326" s="50">
        <f>SUM(U326:AA326)</f>
        <v>32620.3</v>
      </c>
      <c r="AC326" s="83">
        <v>2024</v>
      </c>
    </row>
    <row r="327" spans="1:30" ht="76.5" customHeight="1" x14ac:dyDescent="0.4">
      <c r="A327" s="30"/>
      <c r="B327" s="26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72" t="s">
        <v>208</v>
      </c>
      <c r="T327" s="70" t="s">
        <v>27</v>
      </c>
      <c r="U327" s="46">
        <v>0</v>
      </c>
      <c r="V327" s="62">
        <v>0</v>
      </c>
      <c r="W327" s="62">
        <v>8</v>
      </c>
      <c r="X327" s="62">
        <v>8</v>
      </c>
      <c r="Y327" s="62">
        <v>1</v>
      </c>
      <c r="Z327" s="62">
        <v>0</v>
      </c>
      <c r="AA327" s="62">
        <v>0</v>
      </c>
      <c r="AB327" s="62">
        <v>9</v>
      </c>
      <c r="AC327" s="83">
        <v>2025</v>
      </c>
      <c r="AD327" s="86"/>
    </row>
    <row r="328" spans="1:30" ht="40.5" customHeight="1" x14ac:dyDescent="0.25">
      <c r="A328" s="30"/>
      <c r="B328" s="26">
        <v>0</v>
      </c>
      <c r="C328" s="14">
        <v>1</v>
      </c>
      <c r="D328" s="14">
        <v>1</v>
      </c>
      <c r="E328" s="14">
        <v>0</v>
      </c>
      <c r="F328" s="14">
        <v>7</v>
      </c>
      <c r="G328" s="14">
        <v>0</v>
      </c>
      <c r="H328" s="14">
        <v>9</v>
      </c>
      <c r="I328" s="14">
        <v>0</v>
      </c>
      <c r="J328" s="14">
        <v>1</v>
      </c>
      <c r="K328" s="14">
        <v>4</v>
      </c>
      <c r="L328" s="14">
        <v>0</v>
      </c>
      <c r="M328" s="14">
        <v>2</v>
      </c>
      <c r="N328" s="14" t="s">
        <v>120</v>
      </c>
      <c r="O328" s="14">
        <v>4</v>
      </c>
      <c r="P328" s="14">
        <v>9</v>
      </c>
      <c r="Q328" s="14">
        <v>4</v>
      </c>
      <c r="R328" s="14" t="s">
        <v>203</v>
      </c>
      <c r="S328" s="99" t="s">
        <v>252</v>
      </c>
      <c r="T328" s="90" t="s">
        <v>12</v>
      </c>
      <c r="U328" s="12">
        <v>0</v>
      </c>
      <c r="V328" s="50">
        <v>0</v>
      </c>
      <c r="W328" s="50">
        <v>0</v>
      </c>
      <c r="X328" s="50">
        <v>76864</v>
      </c>
      <c r="Y328" s="50">
        <v>0</v>
      </c>
      <c r="Z328" s="50">
        <v>0</v>
      </c>
      <c r="AA328" s="50">
        <v>0</v>
      </c>
      <c r="AB328" s="50">
        <f>U328+V328+W328+X328+Y328+Z328+AA328</f>
        <v>76864</v>
      </c>
      <c r="AC328" s="83">
        <v>2024</v>
      </c>
    </row>
    <row r="329" spans="1:30" ht="27.75" customHeight="1" x14ac:dyDescent="0.25">
      <c r="A329" s="30"/>
      <c r="B329" s="26">
        <v>0</v>
      </c>
      <c r="C329" s="14">
        <v>1</v>
      </c>
      <c r="D329" s="14">
        <v>1</v>
      </c>
      <c r="E329" s="14">
        <v>0</v>
      </c>
      <c r="F329" s="14">
        <v>7</v>
      </c>
      <c r="G329" s="14">
        <v>0</v>
      </c>
      <c r="H329" s="14">
        <v>9</v>
      </c>
      <c r="I329" s="14">
        <v>0</v>
      </c>
      <c r="J329" s="14">
        <v>1</v>
      </c>
      <c r="K329" s="14">
        <v>4</v>
      </c>
      <c r="L329" s="14">
        <v>0</v>
      </c>
      <c r="M329" s="14">
        <v>2</v>
      </c>
      <c r="N329" s="14" t="s">
        <v>37</v>
      </c>
      <c r="O329" s="14">
        <v>4</v>
      </c>
      <c r="P329" s="14">
        <v>9</v>
      </c>
      <c r="Q329" s="14">
        <v>4</v>
      </c>
      <c r="R329" s="14">
        <v>0</v>
      </c>
      <c r="S329" s="100"/>
      <c r="T329" s="91"/>
      <c r="U329" s="12">
        <v>0</v>
      </c>
      <c r="V329" s="50">
        <v>0</v>
      </c>
      <c r="W329" s="50">
        <v>0</v>
      </c>
      <c r="X329" s="50">
        <v>854</v>
      </c>
      <c r="Y329" s="50">
        <v>0</v>
      </c>
      <c r="Z329" s="50">
        <v>0</v>
      </c>
      <c r="AA329" s="50">
        <v>0</v>
      </c>
      <c r="AB329" s="50">
        <f t="shared" ref="AB329:AB330" si="52">U329+V329+W329+X329+Y329+Z329+AA329</f>
        <v>854</v>
      </c>
      <c r="AC329" s="83">
        <v>2024</v>
      </c>
    </row>
    <row r="330" spans="1:30" ht="30" customHeight="1" x14ac:dyDescent="0.25">
      <c r="A330" s="30"/>
      <c r="B330" s="26">
        <v>0</v>
      </c>
      <c r="C330" s="14">
        <v>1</v>
      </c>
      <c r="D330" s="14">
        <v>1</v>
      </c>
      <c r="E330" s="14">
        <v>0</v>
      </c>
      <c r="F330" s="14">
        <v>7</v>
      </c>
      <c r="G330" s="14">
        <v>0</v>
      </c>
      <c r="H330" s="14">
        <v>9</v>
      </c>
      <c r="I330" s="14">
        <v>0</v>
      </c>
      <c r="J330" s="14">
        <v>1</v>
      </c>
      <c r="K330" s="14">
        <v>4</v>
      </c>
      <c r="L330" s="14">
        <v>0</v>
      </c>
      <c r="M330" s="14">
        <v>2</v>
      </c>
      <c r="N330" s="14" t="s">
        <v>234</v>
      </c>
      <c r="O330" s="14">
        <v>4</v>
      </c>
      <c r="P330" s="14">
        <v>9</v>
      </c>
      <c r="Q330" s="14">
        <v>4</v>
      </c>
      <c r="R330" s="14">
        <v>0</v>
      </c>
      <c r="S330" s="101"/>
      <c r="T330" s="92"/>
      <c r="U330" s="12">
        <v>0</v>
      </c>
      <c r="V330" s="50">
        <v>0</v>
      </c>
      <c r="W330" s="50">
        <v>0</v>
      </c>
      <c r="X330" s="50">
        <v>7686.4</v>
      </c>
      <c r="Y330" s="50">
        <v>0</v>
      </c>
      <c r="Z330" s="50">
        <v>0</v>
      </c>
      <c r="AA330" s="50">
        <v>0</v>
      </c>
      <c r="AB330" s="50">
        <f t="shared" si="52"/>
        <v>7686.4</v>
      </c>
      <c r="AC330" s="83">
        <v>2024</v>
      </c>
    </row>
    <row r="331" spans="1:30" ht="76.5" customHeight="1" x14ac:dyDescent="0.25">
      <c r="A331" s="30"/>
      <c r="B331" s="26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85" t="s">
        <v>255</v>
      </c>
      <c r="T331" s="70" t="s">
        <v>27</v>
      </c>
      <c r="U331" s="46">
        <v>0</v>
      </c>
      <c r="V331" s="62">
        <v>0</v>
      </c>
      <c r="W331" s="62">
        <v>0</v>
      </c>
      <c r="X331" s="62">
        <v>1</v>
      </c>
      <c r="Y331" s="62">
        <v>0</v>
      </c>
      <c r="Z331" s="62">
        <v>0</v>
      </c>
      <c r="AA331" s="62">
        <v>0</v>
      </c>
      <c r="AB331" s="62">
        <f>U331+V331+W331+X331+Y331+Z331+AA331</f>
        <v>1</v>
      </c>
      <c r="AC331" s="83">
        <v>2024</v>
      </c>
    </row>
    <row r="332" spans="1:30" ht="38.25" customHeight="1" x14ac:dyDescent="0.25">
      <c r="A332" s="30"/>
      <c r="B332" s="29">
        <v>0</v>
      </c>
      <c r="C332" s="14">
        <v>1</v>
      </c>
      <c r="D332" s="14">
        <v>1</v>
      </c>
      <c r="E332" s="14">
        <v>0</v>
      </c>
      <c r="F332" s="14">
        <v>7</v>
      </c>
      <c r="G332" s="14">
        <v>0</v>
      </c>
      <c r="H332" s="14">
        <v>0</v>
      </c>
      <c r="I332" s="14">
        <v>0</v>
      </c>
      <c r="J332" s="14">
        <v>1</v>
      </c>
      <c r="K332" s="14">
        <v>5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5" t="s">
        <v>105</v>
      </c>
      <c r="T332" s="7" t="s">
        <v>12</v>
      </c>
      <c r="U332" s="16">
        <f>U333+U340+U347</f>
        <v>57104.9</v>
      </c>
      <c r="V332" s="63">
        <f t="shared" ref="V332:Z332" si="53">V333+V340+V347</f>
        <v>58146</v>
      </c>
      <c r="W332" s="63">
        <f t="shared" si="53"/>
        <v>62773.8</v>
      </c>
      <c r="X332" s="63">
        <f t="shared" si="53"/>
        <v>70774.400000000009</v>
      </c>
      <c r="Y332" s="63">
        <f t="shared" si="53"/>
        <v>74173</v>
      </c>
      <c r="Z332" s="63">
        <f t="shared" si="53"/>
        <v>74173</v>
      </c>
      <c r="AA332" s="63">
        <f>AA333+AA340+AA347</f>
        <v>74173</v>
      </c>
      <c r="AB332" s="63">
        <f>AB333+AB340+AB347</f>
        <v>471318.10000000009</v>
      </c>
      <c r="AC332" s="64">
        <v>2027</v>
      </c>
    </row>
    <row r="333" spans="1:30" ht="36.75" customHeight="1" x14ac:dyDescent="0.25">
      <c r="A333" s="30"/>
      <c r="B333" s="26">
        <v>0</v>
      </c>
      <c r="C333" s="14">
        <v>1</v>
      </c>
      <c r="D333" s="14">
        <v>1</v>
      </c>
      <c r="E333" s="14">
        <v>0</v>
      </c>
      <c r="F333" s="14">
        <v>7</v>
      </c>
      <c r="G333" s="14">
        <v>0</v>
      </c>
      <c r="H333" s="14">
        <v>9</v>
      </c>
      <c r="I333" s="14">
        <v>0</v>
      </c>
      <c r="J333" s="14">
        <v>1</v>
      </c>
      <c r="K333" s="14">
        <v>5</v>
      </c>
      <c r="L333" s="14">
        <v>0</v>
      </c>
      <c r="M333" s="14">
        <v>1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5" t="s">
        <v>106</v>
      </c>
      <c r="T333" s="70" t="s">
        <v>12</v>
      </c>
      <c r="U333" s="16">
        <f>U335</f>
        <v>7293.1</v>
      </c>
      <c r="V333" s="63">
        <f t="shared" ref="V333" si="54">V335</f>
        <v>8128.4</v>
      </c>
      <c r="W333" s="63">
        <f>W335+W336</f>
        <v>8168.4000000000005</v>
      </c>
      <c r="X333" s="63">
        <f>X335+X336</f>
        <v>8630</v>
      </c>
      <c r="Y333" s="63">
        <f t="shared" ref="Y333:Z333" si="55">Y335+Y336</f>
        <v>10160</v>
      </c>
      <c r="Z333" s="63">
        <f t="shared" si="55"/>
        <v>10160</v>
      </c>
      <c r="AA333" s="63">
        <f t="shared" ref="AA333" si="56">AA335+AA336</f>
        <v>10160</v>
      </c>
      <c r="AB333" s="63">
        <f>SUM(U333:AA333)</f>
        <v>62699.9</v>
      </c>
      <c r="AC333" s="64">
        <v>2027</v>
      </c>
    </row>
    <row r="334" spans="1:30" ht="54.75" customHeight="1" x14ac:dyDescent="0.25">
      <c r="A334" s="30"/>
      <c r="B334" s="26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79" t="s">
        <v>107</v>
      </c>
      <c r="T334" s="70" t="s">
        <v>27</v>
      </c>
      <c r="U334" s="20">
        <v>156</v>
      </c>
      <c r="V334" s="51">
        <v>165</v>
      </c>
      <c r="W334" s="51">
        <v>165</v>
      </c>
      <c r="X334" s="51">
        <v>167</v>
      </c>
      <c r="Y334" s="51">
        <v>167</v>
      </c>
      <c r="Z334" s="51">
        <v>167</v>
      </c>
      <c r="AA334" s="51">
        <v>167</v>
      </c>
      <c r="AB334" s="51">
        <v>167</v>
      </c>
      <c r="AC334" s="83">
        <v>2027</v>
      </c>
    </row>
    <row r="335" spans="1:30" ht="28.5" customHeight="1" x14ac:dyDescent="0.25">
      <c r="A335" s="30"/>
      <c r="B335" s="26">
        <v>0</v>
      </c>
      <c r="C335" s="14">
        <v>1</v>
      </c>
      <c r="D335" s="14">
        <v>1</v>
      </c>
      <c r="E335" s="14">
        <v>0</v>
      </c>
      <c r="F335" s="14">
        <v>7</v>
      </c>
      <c r="G335" s="14">
        <v>0</v>
      </c>
      <c r="H335" s="14">
        <v>9</v>
      </c>
      <c r="I335" s="14">
        <v>0</v>
      </c>
      <c r="J335" s="14">
        <v>1</v>
      </c>
      <c r="K335" s="14">
        <v>5</v>
      </c>
      <c r="L335" s="14">
        <v>0</v>
      </c>
      <c r="M335" s="14">
        <v>1</v>
      </c>
      <c r="N335" s="14">
        <v>9</v>
      </c>
      <c r="O335" s="14">
        <v>9</v>
      </c>
      <c r="P335" s="14">
        <v>9</v>
      </c>
      <c r="Q335" s="14">
        <v>9</v>
      </c>
      <c r="R335" s="14">
        <v>9</v>
      </c>
      <c r="S335" s="99" t="s">
        <v>108</v>
      </c>
      <c r="T335" s="90" t="s">
        <v>12</v>
      </c>
      <c r="U335" s="12">
        <v>7293.1</v>
      </c>
      <c r="V335" s="50">
        <v>8128.4</v>
      </c>
      <c r="W335" s="50">
        <v>8048.6</v>
      </c>
      <c r="X335" s="50">
        <v>8630</v>
      </c>
      <c r="Y335" s="50">
        <v>10160</v>
      </c>
      <c r="Z335" s="50">
        <v>10160</v>
      </c>
      <c r="AA335" s="50">
        <v>10160</v>
      </c>
      <c r="AB335" s="50">
        <f>U335+V335+W335+X335+Y335+Z335+AA335</f>
        <v>62580.1</v>
      </c>
      <c r="AC335" s="83">
        <v>2027</v>
      </c>
    </row>
    <row r="336" spans="1:30" ht="28.5" customHeight="1" x14ac:dyDescent="0.25">
      <c r="A336" s="30"/>
      <c r="B336" s="26">
        <v>0</v>
      </c>
      <c r="C336" s="14">
        <v>1</v>
      </c>
      <c r="D336" s="14">
        <v>1</v>
      </c>
      <c r="E336" s="14">
        <v>0</v>
      </c>
      <c r="F336" s="14">
        <v>7</v>
      </c>
      <c r="G336" s="14">
        <v>0</v>
      </c>
      <c r="H336" s="14">
        <v>9</v>
      </c>
      <c r="I336" s="14">
        <v>0</v>
      </c>
      <c r="J336" s="14">
        <v>1</v>
      </c>
      <c r="K336" s="14">
        <v>5</v>
      </c>
      <c r="L336" s="14">
        <v>0</v>
      </c>
      <c r="M336" s="14">
        <v>1</v>
      </c>
      <c r="N336" s="14">
        <v>5</v>
      </c>
      <c r="O336" s="14">
        <v>5</v>
      </c>
      <c r="P336" s="14">
        <v>4</v>
      </c>
      <c r="Q336" s="14">
        <v>9</v>
      </c>
      <c r="R336" s="14">
        <v>2</v>
      </c>
      <c r="S336" s="101"/>
      <c r="T336" s="92"/>
      <c r="U336" s="12">
        <v>0</v>
      </c>
      <c r="V336" s="50">
        <v>0</v>
      </c>
      <c r="W336" s="50">
        <v>119.8</v>
      </c>
      <c r="X336" s="50">
        <v>0</v>
      </c>
      <c r="Y336" s="50">
        <v>0</v>
      </c>
      <c r="Z336" s="50">
        <v>0</v>
      </c>
      <c r="AA336" s="50">
        <v>0</v>
      </c>
      <c r="AB336" s="50">
        <f>U336+V336+W336+X336+Y336+Z336+AA336</f>
        <v>119.8</v>
      </c>
      <c r="AC336" s="83">
        <v>2023</v>
      </c>
    </row>
    <row r="337" spans="1:29" ht="38.25" customHeight="1" x14ac:dyDescent="0.25">
      <c r="A337" s="30"/>
      <c r="B337" s="26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79" t="s">
        <v>109</v>
      </c>
      <c r="T337" s="70" t="s">
        <v>16</v>
      </c>
      <c r="U337" s="8">
        <v>100</v>
      </c>
      <c r="V337" s="61">
        <v>100</v>
      </c>
      <c r="W337" s="61">
        <v>100</v>
      </c>
      <c r="X337" s="61">
        <v>100</v>
      </c>
      <c r="Y337" s="61">
        <v>100</v>
      </c>
      <c r="Z337" s="61">
        <v>100</v>
      </c>
      <c r="AA337" s="61">
        <v>100</v>
      </c>
      <c r="AB337" s="61">
        <v>100</v>
      </c>
      <c r="AC337" s="83">
        <v>2027</v>
      </c>
    </row>
    <row r="338" spans="1:29" ht="46.5" customHeight="1" x14ac:dyDescent="0.25">
      <c r="A338" s="30"/>
      <c r="B338" s="26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71" t="s">
        <v>127</v>
      </c>
      <c r="T338" s="77" t="s">
        <v>29</v>
      </c>
      <c r="U338" s="70">
        <v>1</v>
      </c>
      <c r="V338" s="70">
        <v>1</v>
      </c>
      <c r="W338" s="70">
        <v>1</v>
      </c>
      <c r="X338" s="70">
        <v>1</v>
      </c>
      <c r="Y338" s="70">
        <v>1</v>
      </c>
      <c r="Z338" s="70">
        <v>1</v>
      </c>
      <c r="AA338" s="70">
        <v>1</v>
      </c>
      <c r="AB338" s="70">
        <v>1</v>
      </c>
      <c r="AC338" s="70">
        <v>2027</v>
      </c>
    </row>
    <row r="339" spans="1:29" ht="37.5" customHeight="1" x14ac:dyDescent="0.25">
      <c r="A339" s="30"/>
      <c r="B339" s="26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71" t="s">
        <v>128</v>
      </c>
      <c r="T339" s="77" t="s">
        <v>16</v>
      </c>
      <c r="U339" s="8">
        <v>100</v>
      </c>
      <c r="V339" s="8">
        <v>100</v>
      </c>
      <c r="W339" s="8">
        <v>100</v>
      </c>
      <c r="X339" s="8">
        <v>100</v>
      </c>
      <c r="Y339" s="8">
        <v>100</v>
      </c>
      <c r="Z339" s="8">
        <v>100</v>
      </c>
      <c r="AA339" s="8">
        <v>100</v>
      </c>
      <c r="AB339" s="8">
        <v>100</v>
      </c>
      <c r="AC339" s="70">
        <v>2027</v>
      </c>
    </row>
    <row r="340" spans="1:29" ht="42.75" customHeight="1" x14ac:dyDescent="0.25">
      <c r="A340" s="30"/>
      <c r="B340" s="26">
        <v>0</v>
      </c>
      <c r="C340" s="14">
        <v>1</v>
      </c>
      <c r="D340" s="14">
        <v>1</v>
      </c>
      <c r="E340" s="14">
        <v>0</v>
      </c>
      <c r="F340" s="14">
        <v>7</v>
      </c>
      <c r="G340" s="14">
        <v>0</v>
      </c>
      <c r="H340" s="14">
        <v>9</v>
      </c>
      <c r="I340" s="14">
        <v>0</v>
      </c>
      <c r="J340" s="14">
        <v>1</v>
      </c>
      <c r="K340" s="14">
        <v>5</v>
      </c>
      <c r="L340" s="14">
        <v>0</v>
      </c>
      <c r="M340" s="14">
        <v>2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5" t="s">
        <v>110</v>
      </c>
      <c r="T340" s="70" t="s">
        <v>12</v>
      </c>
      <c r="U340" s="16">
        <f t="shared" ref="U340:AB340" si="57">U342+U343</f>
        <v>36136.800000000003</v>
      </c>
      <c r="V340" s="16">
        <f t="shared" si="57"/>
        <v>36218.800000000003</v>
      </c>
      <c r="W340" s="16">
        <f t="shared" si="57"/>
        <v>39592.300000000003</v>
      </c>
      <c r="X340" s="16">
        <f t="shared" si="57"/>
        <v>47961.3</v>
      </c>
      <c r="Y340" s="16">
        <f t="shared" si="57"/>
        <v>49917.5</v>
      </c>
      <c r="Z340" s="16">
        <f t="shared" si="57"/>
        <v>49917.5</v>
      </c>
      <c r="AA340" s="16">
        <f t="shared" si="57"/>
        <v>49917.5</v>
      </c>
      <c r="AB340" s="16">
        <f t="shared" si="57"/>
        <v>309661.70000000007</v>
      </c>
      <c r="AC340" s="7">
        <v>2027</v>
      </c>
    </row>
    <row r="341" spans="1:29" ht="83.25" customHeight="1" x14ac:dyDescent="0.25">
      <c r="A341" s="30"/>
      <c r="B341" s="26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79" t="s">
        <v>111</v>
      </c>
      <c r="T341" s="70" t="s">
        <v>27</v>
      </c>
      <c r="U341" s="20">
        <v>66</v>
      </c>
      <c r="V341" s="42">
        <v>66</v>
      </c>
      <c r="W341" s="42">
        <v>69</v>
      </c>
      <c r="X341" s="42">
        <v>71</v>
      </c>
      <c r="Y341" s="42">
        <v>72</v>
      </c>
      <c r="Z341" s="42">
        <v>72</v>
      </c>
      <c r="AA341" s="42">
        <v>72</v>
      </c>
      <c r="AB341" s="42">
        <v>72</v>
      </c>
      <c r="AC341" s="70">
        <v>2027</v>
      </c>
    </row>
    <row r="342" spans="1:29" ht="31.5" customHeight="1" x14ac:dyDescent="0.25">
      <c r="A342" s="30"/>
      <c r="B342" s="26">
        <v>0</v>
      </c>
      <c r="C342" s="14">
        <v>1</v>
      </c>
      <c r="D342" s="14">
        <v>1</v>
      </c>
      <c r="E342" s="14">
        <v>0</v>
      </c>
      <c r="F342" s="14">
        <v>7</v>
      </c>
      <c r="G342" s="14">
        <v>0</v>
      </c>
      <c r="H342" s="14">
        <v>9</v>
      </c>
      <c r="I342" s="14">
        <v>0</v>
      </c>
      <c r="J342" s="14">
        <v>1</v>
      </c>
      <c r="K342" s="14">
        <v>5</v>
      </c>
      <c r="L342" s="14">
        <v>0</v>
      </c>
      <c r="M342" s="14">
        <v>2</v>
      </c>
      <c r="N342" s="14">
        <v>9</v>
      </c>
      <c r="O342" s="14">
        <v>9</v>
      </c>
      <c r="P342" s="14">
        <v>9</v>
      </c>
      <c r="Q342" s="14">
        <v>9</v>
      </c>
      <c r="R342" s="14">
        <v>9</v>
      </c>
      <c r="S342" s="113" t="s">
        <v>112</v>
      </c>
      <c r="T342" s="93" t="s">
        <v>12</v>
      </c>
      <c r="U342" s="12">
        <v>36131.4</v>
      </c>
      <c r="V342" s="12">
        <v>36217.800000000003</v>
      </c>
      <c r="W342" s="12">
        <v>39592.300000000003</v>
      </c>
      <c r="X342" s="12">
        <v>47961.3</v>
      </c>
      <c r="Y342" s="12">
        <v>49917.5</v>
      </c>
      <c r="Z342" s="12">
        <v>49917.5</v>
      </c>
      <c r="AA342" s="12">
        <v>49917.5</v>
      </c>
      <c r="AB342" s="12">
        <f>U342+V342+W342+X342+Y342+Z342+AA342</f>
        <v>309655.30000000005</v>
      </c>
      <c r="AC342" s="70">
        <v>2027</v>
      </c>
    </row>
    <row r="343" spans="1:29" ht="30.75" customHeight="1" x14ac:dyDescent="0.25">
      <c r="A343" s="30"/>
      <c r="B343" s="26">
        <v>0</v>
      </c>
      <c r="C343" s="14">
        <v>1</v>
      </c>
      <c r="D343" s="14">
        <v>1</v>
      </c>
      <c r="E343" s="14">
        <v>1</v>
      </c>
      <c r="F343" s="14">
        <v>0</v>
      </c>
      <c r="G343" s="14">
        <v>0</v>
      </c>
      <c r="H343" s="14">
        <v>4</v>
      </c>
      <c r="I343" s="14">
        <v>0</v>
      </c>
      <c r="J343" s="14">
        <v>1</v>
      </c>
      <c r="K343" s="14">
        <v>5</v>
      </c>
      <c r="L343" s="14">
        <v>0</v>
      </c>
      <c r="M343" s="14">
        <v>2</v>
      </c>
      <c r="N343" s="14">
        <v>9</v>
      </c>
      <c r="O343" s="14">
        <v>9</v>
      </c>
      <c r="P343" s="14">
        <v>9</v>
      </c>
      <c r="Q343" s="14">
        <v>9</v>
      </c>
      <c r="R343" s="14">
        <v>9</v>
      </c>
      <c r="S343" s="113"/>
      <c r="T343" s="93"/>
      <c r="U343" s="12">
        <v>5.4</v>
      </c>
      <c r="V343" s="12">
        <v>1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f>U343+V343+W343+X343+Y343+Z343+AA343</f>
        <v>6.4</v>
      </c>
      <c r="AC343" s="70">
        <v>2022</v>
      </c>
    </row>
    <row r="344" spans="1:29" ht="44.25" customHeight="1" x14ac:dyDescent="0.25">
      <c r="A344" s="30"/>
      <c r="B344" s="26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79" t="s">
        <v>109</v>
      </c>
      <c r="T344" s="70" t="s">
        <v>16</v>
      </c>
      <c r="U344" s="8">
        <v>100</v>
      </c>
      <c r="V344" s="8">
        <v>100</v>
      </c>
      <c r="W344" s="8">
        <v>100</v>
      </c>
      <c r="X344" s="8">
        <v>100</v>
      </c>
      <c r="Y344" s="8">
        <v>100</v>
      </c>
      <c r="Z344" s="8">
        <v>100</v>
      </c>
      <c r="AA344" s="8">
        <v>100</v>
      </c>
      <c r="AB344" s="8">
        <v>100</v>
      </c>
      <c r="AC344" s="70">
        <v>2027</v>
      </c>
    </row>
    <row r="345" spans="1:29" ht="42" customHeight="1" x14ac:dyDescent="0.25">
      <c r="A345" s="30"/>
      <c r="B345" s="26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79" t="s">
        <v>113</v>
      </c>
      <c r="T345" s="70" t="s">
        <v>29</v>
      </c>
      <c r="U345" s="70">
        <v>1</v>
      </c>
      <c r="V345" s="70">
        <v>1</v>
      </c>
      <c r="W345" s="70">
        <v>1</v>
      </c>
      <c r="X345" s="70">
        <v>1</v>
      </c>
      <c r="Y345" s="70">
        <v>1</v>
      </c>
      <c r="Z345" s="70">
        <v>1</v>
      </c>
      <c r="AA345" s="70">
        <v>1</v>
      </c>
      <c r="AB345" s="70">
        <v>1</v>
      </c>
      <c r="AC345" s="70">
        <v>2027</v>
      </c>
    </row>
    <row r="346" spans="1:29" ht="37.5" customHeight="1" x14ac:dyDescent="0.25">
      <c r="A346" s="30"/>
      <c r="B346" s="26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79" t="s">
        <v>114</v>
      </c>
      <c r="T346" s="70" t="s">
        <v>16</v>
      </c>
      <c r="U346" s="8">
        <v>100</v>
      </c>
      <c r="V346" s="8">
        <v>100</v>
      </c>
      <c r="W346" s="8">
        <v>100</v>
      </c>
      <c r="X346" s="8">
        <v>100</v>
      </c>
      <c r="Y346" s="8">
        <v>100</v>
      </c>
      <c r="Z346" s="8">
        <v>100</v>
      </c>
      <c r="AA346" s="8">
        <v>100</v>
      </c>
      <c r="AB346" s="8">
        <v>100</v>
      </c>
      <c r="AC346" s="70">
        <v>2027</v>
      </c>
    </row>
    <row r="347" spans="1:29" ht="60" customHeight="1" x14ac:dyDescent="0.25">
      <c r="A347" s="30"/>
      <c r="B347" s="26">
        <v>0</v>
      </c>
      <c r="C347" s="14">
        <v>1</v>
      </c>
      <c r="D347" s="14">
        <v>1</v>
      </c>
      <c r="E347" s="14">
        <v>0</v>
      </c>
      <c r="F347" s="14">
        <v>7</v>
      </c>
      <c r="G347" s="14">
        <v>0</v>
      </c>
      <c r="H347" s="14">
        <v>9</v>
      </c>
      <c r="I347" s="14">
        <v>0</v>
      </c>
      <c r="J347" s="14">
        <v>1</v>
      </c>
      <c r="K347" s="14">
        <v>5</v>
      </c>
      <c r="L347" s="14">
        <v>0</v>
      </c>
      <c r="M347" s="14">
        <v>3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5" t="s">
        <v>115</v>
      </c>
      <c r="T347" s="70" t="s">
        <v>12</v>
      </c>
      <c r="U347" s="16">
        <f>U349</f>
        <v>13675</v>
      </c>
      <c r="V347" s="16">
        <f t="shared" ref="V347" si="58">V349</f>
        <v>13798.8</v>
      </c>
      <c r="W347" s="16">
        <f>W349+W350</f>
        <v>15013.1</v>
      </c>
      <c r="X347" s="16">
        <f t="shared" ref="X347:AB347" si="59">X349+X350</f>
        <v>14183.1</v>
      </c>
      <c r="Y347" s="16">
        <f t="shared" si="59"/>
        <v>14095.5</v>
      </c>
      <c r="Z347" s="16">
        <f t="shared" si="59"/>
        <v>14095.5</v>
      </c>
      <c r="AA347" s="16">
        <f t="shared" si="59"/>
        <v>14095.5</v>
      </c>
      <c r="AB347" s="16">
        <f t="shared" si="59"/>
        <v>98956.5</v>
      </c>
      <c r="AC347" s="7">
        <v>2027</v>
      </c>
    </row>
    <row r="348" spans="1:29" ht="59.25" customHeight="1" x14ac:dyDescent="0.25">
      <c r="A348" s="30"/>
      <c r="B348" s="26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79" t="s">
        <v>116</v>
      </c>
      <c r="T348" s="70" t="s">
        <v>16</v>
      </c>
      <c r="U348" s="8">
        <v>100</v>
      </c>
      <c r="V348" s="8">
        <v>100</v>
      </c>
      <c r="W348" s="8">
        <v>100</v>
      </c>
      <c r="X348" s="8">
        <v>100</v>
      </c>
      <c r="Y348" s="8">
        <v>100</v>
      </c>
      <c r="Z348" s="8">
        <v>100</v>
      </c>
      <c r="AA348" s="8">
        <v>100</v>
      </c>
      <c r="AB348" s="8">
        <v>100</v>
      </c>
      <c r="AC348" s="70">
        <v>2027</v>
      </c>
    </row>
    <row r="349" spans="1:29" ht="22.5" customHeight="1" x14ac:dyDescent="0.25">
      <c r="A349" s="30"/>
      <c r="B349" s="26">
        <v>0</v>
      </c>
      <c r="C349" s="14">
        <v>1</v>
      </c>
      <c r="D349" s="14">
        <v>1</v>
      </c>
      <c r="E349" s="14">
        <v>0</v>
      </c>
      <c r="F349" s="14">
        <v>7</v>
      </c>
      <c r="G349" s="14">
        <v>0</v>
      </c>
      <c r="H349" s="14">
        <v>9</v>
      </c>
      <c r="I349" s="14">
        <v>0</v>
      </c>
      <c r="J349" s="14">
        <v>1</v>
      </c>
      <c r="K349" s="14">
        <v>5</v>
      </c>
      <c r="L349" s="14">
        <v>0</v>
      </c>
      <c r="M349" s="14">
        <v>3</v>
      </c>
      <c r="N349" s="14">
        <v>9</v>
      </c>
      <c r="O349" s="14">
        <v>9</v>
      </c>
      <c r="P349" s="14">
        <v>9</v>
      </c>
      <c r="Q349" s="14">
        <v>9</v>
      </c>
      <c r="R349" s="14">
        <v>9</v>
      </c>
      <c r="S349" s="99" t="s">
        <v>117</v>
      </c>
      <c r="T349" s="90" t="s">
        <v>12</v>
      </c>
      <c r="U349" s="12">
        <v>13675</v>
      </c>
      <c r="V349" s="12">
        <v>13798.8</v>
      </c>
      <c r="W349" s="12">
        <v>14818.6</v>
      </c>
      <c r="X349" s="12">
        <v>14183.1</v>
      </c>
      <c r="Y349" s="12">
        <v>14095.5</v>
      </c>
      <c r="Z349" s="12">
        <v>14095.5</v>
      </c>
      <c r="AA349" s="12">
        <v>14095.5</v>
      </c>
      <c r="AB349" s="12">
        <f>U349+V349+W349+X349+Y349+Z349+AA349</f>
        <v>98762</v>
      </c>
      <c r="AC349" s="70">
        <v>2027</v>
      </c>
    </row>
    <row r="350" spans="1:29" ht="22.5" customHeight="1" x14ac:dyDescent="0.25">
      <c r="A350" s="30"/>
      <c r="B350" s="26">
        <v>0</v>
      </c>
      <c r="C350" s="14">
        <v>1</v>
      </c>
      <c r="D350" s="14">
        <v>1</v>
      </c>
      <c r="E350" s="14">
        <v>0</v>
      </c>
      <c r="F350" s="14">
        <v>7</v>
      </c>
      <c r="G350" s="14">
        <v>0</v>
      </c>
      <c r="H350" s="14">
        <v>9</v>
      </c>
      <c r="I350" s="14">
        <v>0</v>
      </c>
      <c r="J350" s="14">
        <v>1</v>
      </c>
      <c r="K350" s="14">
        <v>5</v>
      </c>
      <c r="L350" s="14">
        <v>0</v>
      </c>
      <c r="M350" s="14">
        <v>1</v>
      </c>
      <c r="N350" s="14">
        <v>5</v>
      </c>
      <c r="O350" s="14">
        <v>5</v>
      </c>
      <c r="P350" s="14">
        <v>4</v>
      </c>
      <c r="Q350" s="14">
        <v>9</v>
      </c>
      <c r="R350" s="14">
        <v>2</v>
      </c>
      <c r="S350" s="101"/>
      <c r="T350" s="92"/>
      <c r="U350" s="12">
        <v>0</v>
      </c>
      <c r="V350" s="12">
        <v>0</v>
      </c>
      <c r="W350" s="12">
        <v>194.5</v>
      </c>
      <c r="X350" s="12">
        <v>0</v>
      </c>
      <c r="Y350" s="12">
        <v>0</v>
      </c>
      <c r="Z350" s="12">
        <v>0</v>
      </c>
      <c r="AA350" s="12">
        <v>0</v>
      </c>
      <c r="AB350" s="12">
        <f>U350+V350+W350+X350+Y350+Z350+AA350</f>
        <v>194.5</v>
      </c>
      <c r="AC350" s="70">
        <v>2023</v>
      </c>
    </row>
    <row r="351" spans="1:29" ht="40.5" customHeight="1" x14ac:dyDescent="0.25">
      <c r="A351" s="30"/>
      <c r="B351" s="26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79" t="s">
        <v>109</v>
      </c>
      <c r="T351" s="70" t="s">
        <v>16</v>
      </c>
      <c r="U351" s="8">
        <v>100</v>
      </c>
      <c r="V351" s="8">
        <v>100</v>
      </c>
      <c r="W351" s="8">
        <v>100</v>
      </c>
      <c r="X351" s="8">
        <v>100</v>
      </c>
      <c r="Y351" s="8">
        <v>100</v>
      </c>
      <c r="Z351" s="8">
        <v>100</v>
      </c>
      <c r="AA351" s="8">
        <v>100</v>
      </c>
      <c r="AB351" s="8">
        <v>100</v>
      </c>
      <c r="AC351" s="70">
        <v>2027</v>
      </c>
    </row>
    <row r="352" spans="1:29" ht="37.5" x14ac:dyDescent="0.25">
      <c r="A352" s="30"/>
      <c r="B352" s="26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79" t="s">
        <v>118</v>
      </c>
      <c r="T352" s="70" t="s">
        <v>29</v>
      </c>
      <c r="U352" s="70">
        <v>1</v>
      </c>
      <c r="V352" s="70">
        <v>1</v>
      </c>
      <c r="W352" s="70">
        <v>1</v>
      </c>
      <c r="X352" s="70">
        <v>1</v>
      </c>
      <c r="Y352" s="70">
        <v>1</v>
      </c>
      <c r="Z352" s="70">
        <v>1</v>
      </c>
      <c r="AA352" s="70">
        <v>1</v>
      </c>
      <c r="AB352" s="70">
        <v>1</v>
      </c>
      <c r="AC352" s="70">
        <v>2027</v>
      </c>
    </row>
    <row r="353" spans="1:29" ht="56.25" customHeight="1" x14ac:dyDescent="0.25">
      <c r="A353" s="30"/>
      <c r="B353" s="26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79" t="s">
        <v>119</v>
      </c>
      <c r="T353" s="70" t="s">
        <v>27</v>
      </c>
      <c r="U353" s="20">
        <v>147</v>
      </c>
      <c r="V353" s="20">
        <v>147</v>
      </c>
      <c r="W353" s="20">
        <v>147</v>
      </c>
      <c r="X353" s="20">
        <v>149</v>
      </c>
      <c r="Y353" s="20">
        <v>149</v>
      </c>
      <c r="Z353" s="20">
        <v>149</v>
      </c>
      <c r="AA353" s="20">
        <v>149</v>
      </c>
      <c r="AB353" s="20">
        <v>149</v>
      </c>
      <c r="AC353" s="70">
        <v>2027</v>
      </c>
    </row>
    <row r="354" spans="1:29" ht="17.25" customHeight="1" x14ac:dyDescent="0.25">
      <c r="A354" s="3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3"/>
      <c r="T354" s="41"/>
      <c r="U354" s="6"/>
      <c r="V354" s="6"/>
      <c r="W354" s="6"/>
      <c r="X354" s="6"/>
      <c r="Y354" s="6"/>
      <c r="Z354" s="6"/>
      <c r="AA354" s="6"/>
      <c r="AB354" s="6"/>
      <c r="AC354" s="41"/>
    </row>
    <row r="355" spans="1:29" ht="171.75" customHeight="1" x14ac:dyDescent="0.25">
      <c r="B355" s="120" t="s">
        <v>216</v>
      </c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120"/>
    </row>
    <row r="356" spans="1:29" ht="16.5" customHeight="1" x14ac:dyDescent="0.3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5" t="s">
        <v>14</v>
      </c>
      <c r="AC356" s="34"/>
    </row>
    <row r="357" spans="1:29" x14ac:dyDescent="0.25">
      <c r="A357" s="4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</row>
    <row r="358" spans="1:29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AC358" s="34"/>
    </row>
    <row r="359" spans="1:29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AC359" s="34"/>
    </row>
    <row r="360" spans="1:29" ht="27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AC360" s="34"/>
    </row>
    <row r="361" spans="1:29" x14ac:dyDescent="0.3">
      <c r="A361" s="4"/>
      <c r="X361" s="35"/>
      <c r="Y361" s="35"/>
      <c r="Z361" s="35"/>
      <c r="AA361" s="35"/>
    </row>
    <row r="362" spans="1:29" x14ac:dyDescent="0.3">
      <c r="X362" s="36"/>
      <c r="Y362" s="36"/>
      <c r="Z362" s="36"/>
      <c r="AA362" s="36"/>
    </row>
    <row r="363" spans="1:29" x14ac:dyDescent="0.3">
      <c r="X363" s="35"/>
      <c r="Y363" s="35"/>
      <c r="Z363" s="35"/>
      <c r="AA363" s="35"/>
    </row>
  </sheetData>
  <mergeCells count="99">
    <mergeCell ref="S198:S199"/>
    <mergeCell ref="T198:T199"/>
    <mergeCell ref="S116:S117"/>
    <mergeCell ref="T116:T117"/>
    <mergeCell ref="T162:T164"/>
    <mergeCell ref="S162:S164"/>
    <mergeCell ref="S149:S150"/>
    <mergeCell ref="T149:T150"/>
    <mergeCell ref="T158:T160"/>
    <mergeCell ref="S158:S160"/>
    <mergeCell ref="S166:S168"/>
    <mergeCell ref="T166:T168"/>
    <mergeCell ref="T177:T181"/>
    <mergeCell ref="S177:S181"/>
    <mergeCell ref="S191:S196"/>
    <mergeCell ref="T191:T195"/>
    <mergeCell ref="T173:T175"/>
    <mergeCell ref="S183:S188"/>
    <mergeCell ref="T183:T188"/>
    <mergeCell ref="S173:S175"/>
    <mergeCell ref="S298:S301"/>
    <mergeCell ref="T298:T301"/>
    <mergeCell ref="S250:S251"/>
    <mergeCell ref="T250:T251"/>
    <mergeCell ref="S238:S241"/>
    <mergeCell ref="T238:T241"/>
    <mergeCell ref="S201:S204"/>
    <mergeCell ref="T201:T204"/>
    <mergeCell ref="T208:T217"/>
    <mergeCell ref="S208:S217"/>
    <mergeCell ref="S245:S246"/>
    <mergeCell ref="T245:T246"/>
    <mergeCell ref="S230:S231"/>
    <mergeCell ref="T230:T231"/>
    <mergeCell ref="B355:AC355"/>
    <mergeCell ref="B357:AC357"/>
    <mergeCell ref="S315:S320"/>
    <mergeCell ref="T315:T320"/>
    <mergeCell ref="S342:S343"/>
    <mergeCell ref="T342:T343"/>
    <mergeCell ref="S324:S326"/>
    <mergeCell ref="T324:T326"/>
    <mergeCell ref="S349:S350"/>
    <mergeCell ref="T349:T350"/>
    <mergeCell ref="S335:S336"/>
    <mergeCell ref="T335:T336"/>
    <mergeCell ref="S328:S330"/>
    <mergeCell ref="T328:T330"/>
    <mergeCell ref="S309:S311"/>
    <mergeCell ref="T309:T311"/>
    <mergeCell ref="T44:T54"/>
    <mergeCell ref="T66:T67"/>
    <mergeCell ref="S77:S81"/>
    <mergeCell ref="S66:S67"/>
    <mergeCell ref="T72:T73"/>
    <mergeCell ref="S72:S73"/>
    <mergeCell ref="T77:T81"/>
    <mergeCell ref="T109:T111"/>
    <mergeCell ref="S83:S87"/>
    <mergeCell ref="T83:T87"/>
    <mergeCell ref="S44:S54"/>
    <mergeCell ref="S272:S274"/>
    <mergeCell ref="T272:T274"/>
    <mergeCell ref="S304:S305"/>
    <mergeCell ref="T304:T305"/>
    <mergeCell ref="T280:T285"/>
    <mergeCell ref="S280:S285"/>
    <mergeCell ref="T288:T291"/>
    <mergeCell ref="S294:S295"/>
    <mergeCell ref="T294:T295"/>
    <mergeCell ref="S288:S291"/>
    <mergeCell ref="B1:AC1"/>
    <mergeCell ref="B2:AC2"/>
    <mergeCell ref="B5:AC5"/>
    <mergeCell ref="B8:AC8"/>
    <mergeCell ref="B9:D10"/>
    <mergeCell ref="E9:R9"/>
    <mergeCell ref="S9:S10"/>
    <mergeCell ref="T9:T10"/>
    <mergeCell ref="AB9:AC9"/>
    <mergeCell ref="E10:F10"/>
    <mergeCell ref="G10:H10"/>
    <mergeCell ref="I10:R10"/>
    <mergeCell ref="U9:AA9"/>
    <mergeCell ref="S23:S29"/>
    <mergeCell ref="T23:T29"/>
    <mergeCell ref="T132:T133"/>
    <mergeCell ref="S89:S92"/>
    <mergeCell ref="T89:T92"/>
    <mergeCell ref="S129:S130"/>
    <mergeCell ref="T129:T130"/>
    <mergeCell ref="T113:T114"/>
    <mergeCell ref="S132:S133"/>
    <mergeCell ref="S113:S114"/>
    <mergeCell ref="S109:S111"/>
    <mergeCell ref="S58:S59"/>
    <mergeCell ref="T58:T59"/>
    <mergeCell ref="S32:S35"/>
    <mergeCell ref="T32:T35"/>
  </mergeCells>
  <pageMargins left="0.78740157480314965" right="0.39370078740157483" top="0.78740157480314965" bottom="0.78740157480314965" header="0.51181102362204722" footer="0.51181102362204722"/>
  <pageSetup paperSize="9" scale="39" fitToHeight="0" orientation="landscape" r:id="rId1"/>
  <headerFooter differentFirst="1">
    <oddHeader>&amp;C&amp;11&amp;"Calibri,Regular"&amp;P&amp;12&amp;"-,Regular"</oddHeader>
  </headerFooter>
  <rowBreaks count="11" manualBreakCount="11">
    <brk id="22" max="28" man="1"/>
    <brk id="61" max="28" man="1"/>
    <brk id="88" max="28" man="1"/>
    <brk id="120" max="28" man="1"/>
    <brk id="151" max="28" man="1"/>
    <brk id="182" max="28" man="1"/>
    <brk id="219" max="28" man="1"/>
    <brk id="246" max="28" man="1"/>
    <brk id="269" max="28" man="1"/>
    <brk id="308" max="28" man="1"/>
    <brk id="34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Лист1!Excel_BuiltIn_Print_Titles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Сазонова Елена Анатольевна</dc:creator>
  <cp:lastModifiedBy>Смирнов Роман Леонидович</cp:lastModifiedBy>
  <cp:lastPrinted>2024-10-25T06:21:18Z</cp:lastPrinted>
  <dcterms:created xsi:type="dcterms:W3CDTF">2020-08-26T11:52:36Z</dcterms:created>
  <dcterms:modified xsi:type="dcterms:W3CDTF">2024-12-09T14:44:24Z</dcterms:modified>
</cp:coreProperties>
</file>